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30" firstSheet="2" activeTab="5"/>
  </bookViews>
  <sheets>
    <sheet name="Start Up Costs " sheetId="10" r:id="rId1"/>
    <sheet name="Income Statement Year 1 " sheetId="1" r:id="rId2"/>
    <sheet name="Income Statement Year 2 " sheetId="2" r:id="rId3"/>
    <sheet name="Income Statement Year 3" sheetId="3" r:id="rId4"/>
    <sheet name="Cash Flow " sheetId="4" r:id="rId5"/>
    <sheet name="Balance Sheet Year 1 " sheetId="7" r:id="rId6"/>
  </sheets>
  <calcPr calcId="144525"/>
</workbook>
</file>

<file path=xl/comments1.xml><?xml version="1.0" encoding="utf-8"?>
<comments xmlns="http://schemas.openxmlformats.org/spreadsheetml/2006/main">
  <authors>
    <author>User</author>
  </authors>
  <commentList>
    <comment ref="D4" authorId="0">
      <text>
        <r>
          <rPr>
            <sz val="12"/>
            <color rgb="FFFFFFFF"/>
            <rFont val="Calibri"/>
            <charset val="134"/>
          </rPr>
          <t>User:</t>
        </r>
        <r>
          <rPr>
            <sz val="10"/>
            <color rgb="FF000000"/>
            <rFont val="Arial"/>
            <charset val="134"/>
          </rPr>
          <t xml:space="preserve">
User to set the initial cash amount manually (Check ending bank statement or financial statements). </t>
        </r>
      </text>
    </comment>
    <comment ref="P4" authorId="0">
      <text>
        <r>
          <rPr>
            <sz val="12"/>
            <color rgb="FFFFFFFF"/>
            <rFont val="Calibri"/>
            <charset val="134"/>
          </rPr>
          <t>User:</t>
        </r>
        <r>
          <rPr>
            <sz val="10"/>
            <color rgb="FF000000"/>
            <rFont val="Arial"/>
            <charset val="134"/>
          </rPr>
          <t xml:space="preserve">
User to set the initial cash amount manually (Check ending bank statement or financial statements). </t>
        </r>
      </text>
    </comment>
    <comment ref="AB4" authorId="0">
      <text>
        <r>
          <rPr>
            <sz val="12"/>
            <color rgb="FFFFFFFF"/>
            <rFont val="Calibri"/>
            <charset val="134"/>
          </rPr>
          <t>User:</t>
        </r>
        <r>
          <rPr>
            <sz val="10"/>
            <color rgb="FF000000"/>
            <rFont val="Arial"/>
            <charset val="134"/>
          </rPr>
          <t xml:space="preserve">
User to set the initial cash amount manually (Check ending bank statement or financial statements). </t>
        </r>
      </text>
    </comment>
    <comment ref="A7" authorId="0">
      <text>
        <r>
          <rPr>
            <b/>
            <sz val="9"/>
            <rFont val="Tahoma"/>
            <charset val="134"/>
          </rPr>
          <t>User:</t>
        </r>
        <r>
          <rPr>
            <sz val="9"/>
            <rFont val="Tahoma"/>
            <charset val="134"/>
          </rPr>
          <t xml:space="preserve">
This is when you receive cash, not when you invoice a client. </t>
        </r>
      </text>
    </comment>
    <comment ref="A13" authorId="0">
      <text>
        <r>
          <rPr>
            <b/>
            <sz val="9"/>
            <rFont val="Tahoma"/>
            <charset val="134"/>
          </rPr>
          <t>User:</t>
        </r>
        <r>
          <rPr>
            <sz val="9"/>
            <rFont val="Tahoma"/>
            <charset val="134"/>
          </rPr>
          <t xml:space="preserve">
Cash expenses
</t>
        </r>
      </text>
    </comment>
    <comment ref="C46" authorId="0">
      <text>
        <r>
          <rPr>
            <b/>
            <sz val="9"/>
            <rFont val="Tahoma"/>
            <charset val="134"/>
          </rPr>
          <t>User:</t>
        </r>
        <r>
          <rPr>
            <sz val="9"/>
            <rFont val="Tahoma"/>
            <charset val="134"/>
          </rPr>
          <t xml:space="preserve">
This number should closely match your ending bank statement or financial statement cash balance. Compare this to financial statements to guage your cash forecasting accuracy. </t>
        </r>
      </text>
    </comment>
  </commentList>
</comments>
</file>

<file path=xl/sharedStrings.xml><?xml version="1.0" encoding="utf-8"?>
<sst xmlns="http://schemas.openxmlformats.org/spreadsheetml/2006/main" count="168" uniqueCount="125">
  <si>
    <t xml:space="preserve">Start Up Costs </t>
  </si>
  <si>
    <t xml:space="preserve">Past Purchases Items Already Bought for the Business </t>
  </si>
  <si>
    <t xml:space="preserve">Item Description </t>
  </si>
  <si>
    <t xml:space="preserve">Cost </t>
  </si>
  <si>
    <t xml:space="preserve">Only list items you have already purchased. Not all businesses will need to do this. Items you intend on purchasing do not go here they go on the start up costs listing below </t>
  </si>
  <si>
    <t>Singing Bowl</t>
  </si>
  <si>
    <t>Speakers</t>
  </si>
  <si>
    <t xml:space="preserve">Plants </t>
  </si>
  <si>
    <t>Artwork (like healing posters)</t>
  </si>
  <si>
    <t xml:space="preserve">Essence Sticks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</si>
  <si>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</si>
  <si>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</si>
  <si>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Owner Contributions </t>
  </si>
  <si>
    <t>Loan A</t>
  </si>
  <si>
    <t>Loan B</t>
  </si>
  <si>
    <t>Loan C</t>
  </si>
  <si>
    <t>Grants</t>
  </si>
  <si>
    <t xml:space="preserve">Total Funding Sources </t>
  </si>
  <si>
    <t xml:space="preserve">Start up costs total </t>
  </si>
  <si>
    <t xml:space="preserve">List the start up costs of the business. Examples are provided here but there may be others. </t>
  </si>
  <si>
    <t>Equipment</t>
  </si>
  <si>
    <t>Blankets</t>
  </si>
  <si>
    <t>Pillows</t>
  </si>
  <si>
    <t>Mats</t>
  </si>
  <si>
    <t xml:space="preserve">Essential oils and lotions </t>
  </si>
  <si>
    <t>Soft Towels</t>
  </si>
  <si>
    <t>Scented Candles</t>
  </si>
  <si>
    <t>Inventory</t>
  </si>
  <si>
    <t xml:space="preserve">Waterfall Fountain </t>
  </si>
  <si>
    <t xml:space="preserve">Altar Table </t>
  </si>
  <si>
    <t xml:space="preserve">Flame Diffuser </t>
  </si>
  <si>
    <t xml:space="preserve">Chairs </t>
  </si>
  <si>
    <t>Marketing</t>
  </si>
  <si>
    <t xml:space="preserve">Website </t>
  </si>
  <si>
    <t>Total Start Up Costs</t>
  </si>
  <si>
    <t xml:space="preserve">Income Statement Year 1 </t>
  </si>
  <si>
    <t>January</t>
  </si>
  <si>
    <t>February</t>
  </si>
  <si>
    <t>March</t>
  </si>
  <si>
    <t>April</t>
  </si>
  <si>
    <t>May</t>
  </si>
  <si>
    <t>June</t>
  </si>
  <si>
    <t>July</t>
  </si>
  <si>
    <t>August</t>
  </si>
  <si>
    <t>Septemeber</t>
  </si>
  <si>
    <t>October</t>
  </si>
  <si>
    <t>November</t>
  </si>
  <si>
    <t xml:space="preserve">December </t>
  </si>
  <si>
    <t xml:space="preserve">Annual Total </t>
  </si>
  <si>
    <t xml:space="preserve">Revenue </t>
  </si>
  <si>
    <t xml:space="preserve">Sales </t>
  </si>
  <si>
    <t xml:space="preserve">Gross Revenue </t>
  </si>
  <si>
    <t xml:space="preserve">Expenses </t>
  </si>
  <si>
    <t>Supplies</t>
  </si>
  <si>
    <t xml:space="preserve">Total Expenses </t>
  </si>
  <si>
    <t xml:space="preserve">Net Profit Before Tax </t>
  </si>
  <si>
    <t xml:space="preserve">Estimated Income Tax % </t>
  </si>
  <si>
    <t>Net Profit After Tax</t>
  </si>
  <si>
    <t>Income Statement Year 2</t>
  </si>
  <si>
    <t xml:space="preserve">September </t>
  </si>
  <si>
    <t>Income Statement Year 3</t>
  </si>
  <si>
    <t>Feburary</t>
  </si>
  <si>
    <t>September</t>
  </si>
  <si>
    <t xml:space="preserve">November </t>
  </si>
  <si>
    <t xml:space="preserve">Advertising </t>
  </si>
  <si>
    <t xml:space="preserve">Cash Flow </t>
  </si>
  <si>
    <t xml:space="preserve">Period (Month): </t>
  </si>
  <si>
    <t>Cash at the Beginning of the period</t>
  </si>
  <si>
    <t>Income Sources (CASH IN)</t>
  </si>
  <si>
    <t>Revenue Steam # 1</t>
  </si>
  <si>
    <t>Revenue Steam # 2</t>
  </si>
  <si>
    <t>Revenue Steam # 3</t>
  </si>
  <si>
    <t>Revenue Steam # 4</t>
  </si>
  <si>
    <t>Total Income:</t>
  </si>
  <si>
    <t>Expenses (CASH OUT)</t>
  </si>
  <si>
    <t>Cost of Goods Sold</t>
  </si>
  <si>
    <t>Payroll</t>
  </si>
  <si>
    <t>Payroll taxes</t>
  </si>
  <si>
    <t>Insurance</t>
  </si>
  <si>
    <t>Rent</t>
  </si>
  <si>
    <t>Utilities</t>
  </si>
  <si>
    <t>Meals</t>
  </si>
  <si>
    <t xml:space="preserve">Office expenses </t>
  </si>
  <si>
    <t>Expense #1</t>
  </si>
  <si>
    <t>Expense #2</t>
  </si>
  <si>
    <t>Expense #3</t>
  </si>
  <si>
    <t>Expense #4</t>
  </si>
  <si>
    <t>Expense #5</t>
  </si>
  <si>
    <t>Expense #6</t>
  </si>
  <si>
    <t>Total Operating Expenses:</t>
  </si>
  <si>
    <t>Other Changes in Cash (CASH OUT)</t>
  </si>
  <si>
    <t>Credit Card Payment</t>
  </si>
  <si>
    <t>Owners draw</t>
  </si>
  <si>
    <t>Loan Repayment</t>
  </si>
  <si>
    <t>Tax savings</t>
  </si>
  <si>
    <t>Other Savings</t>
  </si>
  <si>
    <t>Other #1</t>
  </si>
  <si>
    <t>Other changes in cash out:</t>
  </si>
  <si>
    <t>Other Changes in Cash (CASH IN)</t>
  </si>
  <si>
    <t>Cash Received from Loan</t>
  </si>
  <si>
    <t>Cash received from investment</t>
  </si>
  <si>
    <t>Other #2</t>
  </si>
  <si>
    <t>Other changes in cash in:</t>
  </si>
  <si>
    <t>Total Changes in cash</t>
  </si>
  <si>
    <t>Cash at the end of the period:</t>
  </si>
  <si>
    <t>Don't Let cash go below:</t>
  </si>
  <si>
    <t>Approximate Net Income</t>
  </si>
  <si>
    <t xml:space="preserve">Balance Sheet Year 1 </t>
  </si>
  <si>
    <t>Assets</t>
  </si>
  <si>
    <t xml:space="preserve">Liabilities </t>
  </si>
  <si>
    <t>Current Assets</t>
  </si>
  <si>
    <t xml:space="preserve">Current Liabilities </t>
  </si>
  <si>
    <t>Cash</t>
  </si>
  <si>
    <t xml:space="preserve">Accounts Payable  </t>
  </si>
  <si>
    <t xml:space="preserve">Oils or lotions </t>
  </si>
  <si>
    <t>Fixed assets</t>
  </si>
  <si>
    <t>Long-term Liabilities</t>
  </si>
  <si>
    <t>Furniture</t>
  </si>
  <si>
    <t>Total Liabilities</t>
  </si>
  <si>
    <t>Equipments</t>
  </si>
  <si>
    <t>Laptop</t>
  </si>
  <si>
    <t xml:space="preserve">Owner's Equity </t>
  </si>
  <si>
    <t xml:space="preserve">Phone </t>
  </si>
  <si>
    <t>Paid in Capital</t>
  </si>
  <si>
    <t>Total Current Assets</t>
  </si>
</sst>
</file>

<file path=xl/styles.xml><?xml version="1.0" encoding="utf-8"?>
<styleSheet xmlns="http://schemas.openxmlformats.org/spreadsheetml/2006/main" xmlns:xr9="http://schemas.microsoft.com/office/spreadsheetml/2016/revision9">
  <numFmts count="7">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mmm/yy"/>
    <numFmt numFmtId="181" formatCode="_(* #,##0_);_(* \(#,##0\);_(* &quot;-&quot;??_);_(@_)"/>
    <numFmt numFmtId="182" formatCode="_(* #,##0.00_);_(* \(#,##0.00\);_(* &quot;-&quot;??_);_(@_)"/>
  </numFmts>
  <fonts count="33">
    <font>
      <sz val="12"/>
      <color theme="1"/>
      <name val="Calibri"/>
      <charset val="134"/>
      <scheme val="minor"/>
    </font>
    <font>
      <b/>
      <sz val="12"/>
      <color theme="1"/>
      <name val="Calibri"/>
      <charset val="134"/>
      <scheme val="minor"/>
    </font>
    <font>
      <sz val="10"/>
      <color theme="1"/>
      <name val="Arial"/>
      <charset val="134"/>
    </font>
    <font>
      <b/>
      <sz val="10"/>
      <color theme="1"/>
      <name val="Arial"/>
      <charset val="134"/>
    </font>
    <font>
      <b/>
      <sz val="10"/>
      <name val="Arial"/>
      <charset val="134"/>
    </font>
    <font>
      <b/>
      <u/>
      <sz val="10"/>
      <color theme="1"/>
      <name val="Arial"/>
      <charset val="134"/>
    </font>
    <font>
      <sz val="10"/>
      <name val="Arial"/>
      <charset val="134"/>
    </font>
    <font>
      <sz val="12"/>
      <color rgb="FF000000"/>
      <name val="Calibri"/>
      <charset val="134"/>
      <scheme val="minor"/>
    </font>
    <font>
      <b/>
      <sz val="12"/>
      <color rgb="FF000000"/>
      <name val="Calibri"/>
      <charset val="134"/>
      <scheme val="minor"/>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2"/>
      <color rgb="FFFFFFFF"/>
      <name val="Calibri"/>
      <charset val="134"/>
    </font>
    <font>
      <sz val="9"/>
      <name val="Tahoma"/>
      <charset val="134"/>
    </font>
    <font>
      <sz val="10"/>
      <color rgb="FF000000"/>
      <name val="Arial"/>
      <charset val="134"/>
    </font>
    <font>
      <b/>
      <sz val="9"/>
      <name val="Tahoma"/>
      <charset val="134"/>
    </font>
  </fonts>
  <fills count="40">
    <fill>
      <patternFill patternType="none"/>
    </fill>
    <fill>
      <patternFill patternType="gray125"/>
    </fill>
    <fill>
      <patternFill patternType="solid">
        <fgColor theme="9" tint="0.8"/>
        <bgColor indexed="64"/>
      </patternFill>
    </fill>
    <fill>
      <patternFill patternType="solid">
        <fgColor theme="7" tint="0.8"/>
        <bgColor indexed="64"/>
      </patternFill>
    </fill>
    <fill>
      <patternFill patternType="solid">
        <fgColor theme="5" tint="0.6"/>
        <bgColor indexed="64"/>
      </patternFill>
    </fill>
    <fill>
      <patternFill patternType="solid">
        <fgColor theme="7"/>
        <bgColor indexed="64"/>
      </patternFill>
    </fill>
    <fill>
      <patternFill patternType="solid">
        <fgColor theme="0"/>
        <bgColor indexed="64"/>
      </patternFill>
    </fill>
    <fill>
      <patternFill patternType="solid">
        <fgColor theme="7" tint="0.6"/>
        <bgColor indexed="64"/>
      </patternFill>
    </fill>
    <fill>
      <patternFill patternType="solid">
        <fgColor theme="2"/>
        <bgColor indexed="64"/>
      </patternFill>
    </fill>
    <fill>
      <patternFill patternType="solid">
        <fgColor theme="9" tint="0.6"/>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399975585192419"/>
        <bgColor indexed="64"/>
      </patternFill>
    </fill>
  </fills>
  <borders count="20">
    <border>
      <left/>
      <right/>
      <top/>
      <bottom/>
      <diagonal/>
    </border>
    <border>
      <left/>
      <right/>
      <top style="thin">
        <color auto="1"/>
      </top>
      <bottom style="thin">
        <color auto="1"/>
      </bottom>
      <diagonal/>
    </border>
    <border>
      <left/>
      <right/>
      <top/>
      <bottom style="thin">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9" fillId="0" borderId="0" applyFont="0" applyFill="0" applyBorder="0" applyAlignment="0" applyProtection="0">
      <alignment vertical="center"/>
    </xf>
    <xf numFmtId="177" fontId="9" fillId="0" borderId="0" applyFont="0" applyFill="0" applyBorder="0" applyAlignment="0" applyProtection="0">
      <alignment vertical="center"/>
    </xf>
    <xf numFmtId="9" fontId="9" fillId="0" borderId="0" applyFont="0" applyFill="0" applyBorder="0" applyAlignment="0" applyProtection="0">
      <alignment vertical="center"/>
    </xf>
    <xf numFmtId="178" fontId="9" fillId="0" borderId="0" applyFont="0" applyFill="0" applyBorder="0" applyAlignment="0" applyProtection="0">
      <alignment vertical="center"/>
    </xf>
    <xf numFmtId="179"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13" borderId="1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3" applyNumberFormat="0" applyFill="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7" fillId="0" borderId="0" applyNumberFormat="0" applyFill="0" applyBorder="0" applyAlignment="0" applyProtection="0">
      <alignment vertical="center"/>
    </xf>
    <xf numFmtId="0" fontId="18" fillId="14" borderId="15" applyNumberFormat="0" applyAlignment="0" applyProtection="0">
      <alignment vertical="center"/>
    </xf>
    <xf numFmtId="0" fontId="19" fillId="15" borderId="16" applyNumberFormat="0" applyAlignment="0" applyProtection="0">
      <alignment vertical="center"/>
    </xf>
    <xf numFmtId="0" fontId="20" fillId="15" borderId="15" applyNumberFormat="0" applyAlignment="0" applyProtection="0">
      <alignment vertical="center"/>
    </xf>
    <xf numFmtId="0" fontId="21" fillId="16" borderId="17" applyNumberFormat="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5"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7" fillId="11"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7" fillId="37" borderId="0" applyNumberFormat="0" applyBorder="0" applyAlignment="0" applyProtection="0">
      <alignment vertical="center"/>
    </xf>
    <xf numFmtId="0" fontId="27" fillId="10" borderId="0" applyNumberFormat="0" applyBorder="0" applyAlignment="0" applyProtection="0">
      <alignment vertical="center"/>
    </xf>
    <xf numFmtId="0" fontId="28" fillId="38" borderId="0" applyNumberFormat="0" applyBorder="0" applyAlignment="0" applyProtection="0">
      <alignment vertical="center"/>
    </xf>
    <xf numFmtId="0" fontId="28" fillId="12" borderId="0" applyNumberFormat="0" applyBorder="0" applyAlignment="0" applyProtection="0">
      <alignment vertical="center"/>
    </xf>
    <xf numFmtId="0" fontId="27" fillId="39" borderId="0" applyNumberFormat="0" applyBorder="0" applyAlignment="0" applyProtection="0">
      <alignment vertical="center"/>
    </xf>
  </cellStyleXfs>
  <cellXfs count="88">
    <xf numFmtId="0" fontId="0" fillId="0" borderId="0" xfId="0"/>
    <xf numFmtId="0" fontId="1" fillId="2" borderId="0" xfId="0" applyFont="1" applyFill="1"/>
    <xf numFmtId="0" fontId="0" fillId="2" borderId="0" xfId="0" applyFill="1"/>
    <xf numFmtId="0" fontId="0" fillId="3" borderId="0" xfId="0" applyFill="1"/>
    <xf numFmtId="0" fontId="1" fillId="3" borderId="0" xfId="0" applyFont="1" applyFill="1"/>
    <xf numFmtId="0" fontId="0" fillId="3" borderId="0" xfId="0" applyFont="1" applyFill="1"/>
    <xf numFmtId="0" fontId="1" fillId="2" borderId="0" xfId="0" applyNumberFormat="1" applyFont="1" applyFill="1"/>
    <xf numFmtId="0" fontId="1" fillId="3" borderId="0" xfId="0" applyNumberFormat="1" applyFont="1" applyFill="1"/>
    <xf numFmtId="0" fontId="0" fillId="4" borderId="0" xfId="0" applyFill="1"/>
    <xf numFmtId="0" fontId="0" fillId="5" borderId="0" xfId="0" applyFill="1"/>
    <xf numFmtId="0" fontId="0" fillId="6" borderId="0" xfId="0" applyFill="1"/>
    <xf numFmtId="0" fontId="2" fillId="0" borderId="0" xfId="0" applyFont="1" applyFill="1" applyAlignment="1"/>
    <xf numFmtId="0" fontId="3" fillId="0" borderId="0" xfId="0" applyFont="1" applyFill="1" applyAlignment="1">
      <alignment horizontal="right"/>
    </xf>
    <xf numFmtId="180" fontId="2" fillId="7" borderId="1" xfId="0" applyNumberFormat="1" applyFont="1" applyFill="1" applyBorder="1" applyAlignment="1">
      <alignment horizontal="center"/>
    </xf>
    <xf numFmtId="0" fontId="2" fillId="0" borderId="0" xfId="0" applyFont="1" applyFill="1" applyAlignment="1">
      <alignment horizontal="left"/>
    </xf>
    <xf numFmtId="181" fontId="3" fillId="0" borderId="0" xfId="1" applyNumberFormat="1" applyFont="1" applyFill="1" applyBorder="1" applyAlignment="1">
      <alignment horizontal="center"/>
    </xf>
    <xf numFmtId="181" fontId="4" fillId="8" borderId="0" xfId="1" applyNumberFormat="1" applyFont="1" applyFill="1" applyBorder="1" applyAlignment="1">
      <alignment horizontal="center"/>
    </xf>
    <xf numFmtId="181" fontId="4" fillId="0" borderId="0" xfId="1" applyNumberFormat="1" applyFont="1" applyFill="1" applyBorder="1" applyAlignment="1">
      <alignment horizontal="center"/>
    </xf>
    <xf numFmtId="181" fontId="2" fillId="0" borderId="0" xfId="1" applyNumberFormat="1" applyFont="1" applyBorder="1" applyAlignment="1">
      <alignment horizontal="center"/>
    </xf>
    <xf numFmtId="0" fontId="5" fillId="0" borderId="0" xfId="0" applyFont="1" applyFill="1" applyAlignment="1"/>
    <xf numFmtId="181" fontId="2" fillId="0" borderId="0" xfId="1" applyNumberFormat="1" applyFont="1" applyAlignment="1"/>
    <xf numFmtId="181" fontId="2" fillId="0" borderId="2" xfId="1" applyNumberFormat="1" applyFont="1" applyBorder="1" applyAlignment="1"/>
    <xf numFmtId="0" fontId="2" fillId="0" borderId="0" xfId="0" applyFont="1" applyFill="1" applyAlignment="1">
      <alignment horizontal="right"/>
    </xf>
    <xf numFmtId="181" fontId="3" fillId="8" borderId="0" xfId="1" applyNumberFormat="1" applyFont="1" applyFill="1" applyAlignment="1"/>
    <xf numFmtId="38" fontId="4" fillId="8" borderId="0" xfId="1" applyNumberFormat="1" applyFont="1" applyFill="1" applyAlignment="1"/>
    <xf numFmtId="38" fontId="3" fillId="8" borderId="0" xfId="1" applyNumberFormat="1" applyFont="1" applyFill="1" applyAlignment="1"/>
    <xf numFmtId="38" fontId="6" fillId="8" borderId="3" xfId="1" applyNumberFormat="1" applyFont="1" applyFill="1" applyBorder="1" applyAlignment="1"/>
    <xf numFmtId="182" fontId="2" fillId="0" borderId="0" xfId="1" applyNumberFormat="1" applyFont="1" applyAlignment="1"/>
    <xf numFmtId="181" fontId="3" fillId="0" borderId="4" xfId="1" applyNumberFormat="1" applyFont="1" applyFill="1" applyBorder="1" applyAlignment="1">
      <alignment horizontal="center"/>
    </xf>
    <xf numFmtId="181" fontId="4" fillId="9" borderId="0" xfId="1" applyNumberFormat="1" applyFont="1" applyFill="1" applyBorder="1" applyAlignment="1">
      <alignment horizontal="center"/>
    </xf>
    <xf numFmtId="181" fontId="2" fillId="9" borderId="0" xfId="1" applyNumberFormat="1" applyFont="1" applyFill="1" applyBorder="1" applyAlignment="1">
      <alignment horizontal="center"/>
    </xf>
    <xf numFmtId="181" fontId="2" fillId="9" borderId="0" xfId="1" applyNumberFormat="1" applyFont="1" applyFill="1" applyAlignment="1"/>
    <xf numFmtId="181" fontId="2" fillId="9" borderId="2" xfId="1" applyNumberFormat="1" applyFont="1" applyFill="1" applyBorder="1" applyAlignment="1"/>
    <xf numFmtId="181" fontId="3" fillId="9" borderId="0" xfId="1" applyNumberFormat="1" applyFont="1" applyFill="1" applyAlignment="1"/>
    <xf numFmtId="38" fontId="3" fillId="9" borderId="0" xfId="1" applyNumberFormat="1" applyFont="1" applyFill="1" applyAlignment="1"/>
    <xf numFmtId="38" fontId="2" fillId="8" borderId="3" xfId="1" applyNumberFormat="1" applyFont="1" applyFill="1" applyBorder="1" applyAlignment="1"/>
    <xf numFmtId="38" fontId="2" fillId="9" borderId="3" xfId="1" applyNumberFormat="1" applyFont="1" applyFill="1" applyBorder="1" applyAlignment="1"/>
    <xf numFmtId="182" fontId="2" fillId="9" borderId="0" xfId="1" applyNumberFormat="1" applyFont="1" applyFill="1" applyAlignment="1"/>
    <xf numFmtId="181" fontId="4" fillId="7" borderId="0" xfId="1" applyNumberFormat="1" applyFont="1" applyFill="1" applyBorder="1" applyAlignment="1">
      <alignment horizontal="center"/>
    </xf>
    <xf numFmtId="181" fontId="2" fillId="7" borderId="0" xfId="1" applyNumberFormat="1" applyFont="1" applyFill="1" applyBorder="1" applyAlignment="1">
      <alignment horizontal="center"/>
    </xf>
    <xf numFmtId="181" fontId="2" fillId="7" borderId="0" xfId="1" applyNumberFormat="1" applyFont="1" applyFill="1" applyAlignment="1"/>
    <xf numFmtId="181" fontId="2" fillId="7" borderId="2" xfId="1" applyNumberFormat="1" applyFont="1" applyFill="1" applyBorder="1" applyAlignment="1"/>
    <xf numFmtId="181" fontId="3" fillId="7" borderId="0" xfId="1" applyNumberFormat="1" applyFont="1" applyFill="1" applyAlignment="1"/>
    <xf numFmtId="38" fontId="3" fillId="7" borderId="0" xfId="1" applyNumberFormat="1" applyFont="1" applyFill="1" applyAlignment="1"/>
    <xf numFmtId="38" fontId="2" fillId="7" borderId="3" xfId="1" applyNumberFormat="1" applyFont="1" applyFill="1" applyBorder="1" applyAlignment="1"/>
    <xf numFmtId="182" fontId="2" fillId="7" borderId="0" xfId="1" applyNumberFormat="1" applyFont="1" applyFill="1" applyAlignment="1"/>
    <xf numFmtId="181" fontId="4" fillId="4" borderId="0" xfId="1" applyNumberFormat="1" applyFont="1" applyFill="1" applyBorder="1" applyAlignment="1">
      <alignment horizontal="center"/>
    </xf>
    <xf numFmtId="181" fontId="2" fillId="4" borderId="0" xfId="1" applyNumberFormat="1" applyFont="1" applyFill="1" applyBorder="1" applyAlignment="1">
      <alignment horizontal="center"/>
    </xf>
    <xf numFmtId="181" fontId="2" fillId="4" borderId="0" xfId="1" applyNumberFormat="1" applyFont="1" applyFill="1" applyAlignment="1"/>
    <xf numFmtId="181" fontId="2" fillId="4" borderId="2" xfId="1" applyNumberFormat="1" applyFont="1" applyFill="1" applyBorder="1" applyAlignment="1"/>
    <xf numFmtId="181" fontId="3" fillId="4" borderId="0" xfId="1" applyNumberFormat="1" applyFont="1" applyFill="1" applyAlignment="1"/>
    <xf numFmtId="38" fontId="3" fillId="4" borderId="0" xfId="1" applyNumberFormat="1" applyFont="1" applyFill="1" applyAlignment="1"/>
    <xf numFmtId="38" fontId="2" fillId="4" borderId="3" xfId="1" applyNumberFormat="1" applyFont="1" applyFill="1" applyBorder="1" applyAlignment="1"/>
    <xf numFmtId="182" fontId="2" fillId="4" borderId="0" xfId="1" applyNumberFormat="1" applyFont="1" applyFill="1" applyAlignment="1"/>
    <xf numFmtId="0" fontId="7" fillId="10" borderId="0" xfId="0" applyFont="1" applyFill="1"/>
    <xf numFmtId="0" fontId="7" fillId="0" borderId="0" xfId="0" applyFont="1"/>
    <xf numFmtId="0" fontId="7" fillId="11" borderId="0" xfId="0" applyFont="1" applyFill="1"/>
    <xf numFmtId="0" fontId="8" fillId="0" borderId="0" xfId="0" applyFont="1"/>
    <xf numFmtId="10" fontId="7" fillId="0" borderId="0" xfId="0" applyNumberFormat="1" applyFont="1"/>
    <xf numFmtId="0" fontId="7" fillId="0" borderId="0" xfId="0" applyNumberFormat="1" applyFont="1"/>
    <xf numFmtId="0" fontId="0" fillId="10" borderId="0" xfId="0" applyFill="1"/>
    <xf numFmtId="0" fontId="0" fillId="11" borderId="0" xfId="0" applyFill="1"/>
    <xf numFmtId="0" fontId="1" fillId="0" borderId="0" xfId="0" applyFont="1"/>
    <xf numFmtId="0" fontId="0" fillId="0" borderId="0" xfId="0" applyFill="1" applyAlignment="1"/>
    <xf numFmtId="0" fontId="0" fillId="0" borderId="0" xfId="0" applyNumberFormat="1"/>
    <xf numFmtId="0" fontId="0" fillId="0" borderId="0" xfId="0" applyAlignment="1">
      <alignment horizontal="left"/>
    </xf>
    <xf numFmtId="0" fontId="1" fillId="0" borderId="0" xfId="0" applyFont="1" applyAlignment="1">
      <alignment horizontal="center"/>
    </xf>
    <xf numFmtId="0" fontId="0" fillId="12" borderId="5" xfId="0" applyFill="1" applyBorder="1" applyAlignment="1">
      <alignment horizontal="center" vertical="top" wrapText="1"/>
    </xf>
    <xf numFmtId="0" fontId="0" fillId="12" borderId="6" xfId="0" applyFill="1" applyBorder="1" applyAlignment="1">
      <alignment horizontal="center" vertical="top" wrapText="1"/>
    </xf>
    <xf numFmtId="0" fontId="0" fillId="12" borderId="7" xfId="0" applyFill="1" applyBorder="1" applyAlignment="1">
      <alignment horizontal="center" vertical="top" wrapText="1"/>
    </xf>
    <xf numFmtId="0" fontId="0" fillId="12" borderId="8" xfId="0" applyFill="1" applyBorder="1" applyAlignment="1">
      <alignment horizontal="center" vertical="top" wrapText="1"/>
    </xf>
    <xf numFmtId="0" fontId="0" fillId="12" borderId="0" xfId="0" applyFill="1" applyBorder="1" applyAlignment="1">
      <alignment horizontal="center" vertical="top" wrapText="1"/>
    </xf>
    <xf numFmtId="0" fontId="0" fillId="12" borderId="9" xfId="0" applyFill="1" applyBorder="1" applyAlignment="1">
      <alignment horizontal="center" vertical="top" wrapText="1"/>
    </xf>
    <xf numFmtId="0" fontId="0" fillId="12" borderId="10" xfId="0" applyFill="1" applyBorder="1" applyAlignment="1">
      <alignment horizontal="center" vertical="top" wrapText="1"/>
    </xf>
    <xf numFmtId="0" fontId="0" fillId="12" borderId="2" xfId="0" applyFill="1" applyBorder="1" applyAlignment="1">
      <alignment horizontal="center" vertical="top" wrapText="1"/>
    </xf>
    <xf numFmtId="0" fontId="0" fillId="12" borderId="11" xfId="0" applyFill="1" applyBorder="1" applyAlignment="1">
      <alignment horizontal="center" vertical="top" wrapText="1"/>
    </xf>
    <xf numFmtId="0" fontId="0" fillId="0" borderId="0" xfId="0" applyAlignment="1">
      <alignment vertical="top" wrapText="1"/>
    </xf>
    <xf numFmtId="0" fontId="0" fillId="12" borderId="5" xfId="0" applyFill="1" applyBorder="1" applyAlignment="1">
      <alignment horizontal="center" wrapText="1"/>
    </xf>
    <xf numFmtId="0" fontId="0" fillId="12" borderId="6" xfId="0" applyFill="1" applyBorder="1" applyAlignment="1">
      <alignment horizontal="center" wrapText="1"/>
    </xf>
    <xf numFmtId="0" fontId="0" fillId="12" borderId="7" xfId="0" applyFill="1" applyBorder="1" applyAlignment="1">
      <alignment horizontal="center" wrapText="1"/>
    </xf>
    <xf numFmtId="0" fontId="0" fillId="12" borderId="8" xfId="0" applyFill="1" applyBorder="1" applyAlignment="1">
      <alignment horizontal="center" wrapText="1"/>
    </xf>
    <xf numFmtId="0" fontId="0" fillId="12" borderId="0" xfId="0" applyFill="1" applyBorder="1" applyAlignment="1">
      <alignment horizontal="center" wrapText="1"/>
    </xf>
    <xf numFmtId="0" fontId="0" fillId="12" borderId="9" xfId="0" applyFill="1" applyBorder="1" applyAlignment="1">
      <alignment horizontal="center" wrapText="1"/>
    </xf>
    <xf numFmtId="0" fontId="0" fillId="12" borderId="10" xfId="0" applyFill="1" applyBorder="1" applyAlignment="1">
      <alignment horizontal="center" wrapText="1"/>
    </xf>
    <xf numFmtId="0" fontId="0" fillId="12" borderId="2" xfId="0" applyFill="1" applyBorder="1" applyAlignment="1">
      <alignment horizontal="center" wrapText="1"/>
    </xf>
    <xf numFmtId="0" fontId="0" fillId="12" borderId="11" xfId="0" applyFill="1" applyBorder="1" applyAlignment="1">
      <alignment horizontal="center" wrapText="1"/>
    </xf>
    <xf numFmtId="0" fontId="0" fillId="0" borderId="0" xfId="0" applyFill="1" applyAlignment="1">
      <alignment wrapText="1"/>
    </xf>
    <xf numFmtId="0" fontId="0" fillId="0" borderId="0" xfId="0" applyFont="1"/>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
    <dxf>
      <font>
        <b val="1"/>
        <i val="0"/>
        <color rgb="FFFF0000"/>
      </font>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zoomScale="94" zoomScaleNormal="94" topLeftCell="A14" workbookViewId="0">
      <selection activeCell="D34" sqref="D34"/>
    </sheetView>
  </sheetViews>
  <sheetFormatPr defaultColWidth="10.6666666666667" defaultRowHeight="15.5"/>
  <cols>
    <col min="1" max="1" width="29.3333333333333" customWidth="1"/>
  </cols>
  <sheetData>
    <row r="1" spans="1:3">
      <c r="A1" s="66" t="s">
        <v>0</v>
      </c>
      <c r="B1" s="66"/>
      <c r="C1" s="66"/>
    </row>
    <row r="2" spans="1:3">
      <c r="A2" s="66" t="s">
        <v>1</v>
      </c>
      <c r="B2" s="66"/>
      <c r="C2" s="66"/>
    </row>
    <row r="3" spans="1:8">
      <c r="A3" s="66" t="s">
        <v>2</v>
      </c>
      <c r="B3" s="66" t="s">
        <v>3</v>
      </c>
      <c r="D3" s="67" t="s">
        <v>4</v>
      </c>
      <c r="E3" s="68"/>
      <c r="F3" s="68"/>
      <c r="G3" s="68"/>
      <c r="H3" s="69"/>
    </row>
    <row r="4" ht="16" customHeight="1" spans="1:10">
      <c r="A4" t="s">
        <v>5</v>
      </c>
      <c r="B4">
        <v>100</v>
      </c>
      <c r="D4" s="70"/>
      <c r="E4" s="71"/>
      <c r="F4" s="71"/>
      <c r="G4" s="71"/>
      <c r="H4" s="72"/>
      <c r="I4" s="76"/>
      <c r="J4" s="76"/>
    </row>
    <row r="5" spans="1:10">
      <c r="A5" t="s">
        <v>6</v>
      </c>
      <c r="B5">
        <v>50</v>
      </c>
      <c r="D5" s="73"/>
      <c r="E5" s="74"/>
      <c r="F5" s="74"/>
      <c r="G5" s="74"/>
      <c r="H5" s="75"/>
      <c r="I5" s="76"/>
      <c r="J5" s="76"/>
    </row>
    <row r="6" spans="1:10">
      <c r="A6" t="s">
        <v>7</v>
      </c>
      <c r="B6">
        <v>70</v>
      </c>
      <c r="I6" s="76"/>
      <c r="J6" s="76"/>
    </row>
    <row r="7" spans="1:10">
      <c r="A7" t="s">
        <v>8</v>
      </c>
      <c r="B7">
        <v>50</v>
      </c>
      <c r="G7" s="76"/>
      <c r="H7" s="76"/>
      <c r="I7" s="76"/>
      <c r="J7" s="76"/>
    </row>
    <row r="8" spans="1:10">
      <c r="A8" t="s">
        <v>9</v>
      </c>
      <c r="B8">
        <v>20</v>
      </c>
      <c r="G8" s="76"/>
      <c r="H8" s="76"/>
      <c r="I8" s="76"/>
      <c r="J8" s="76"/>
    </row>
    <row r="9" spans="7:10">
      <c r="G9" s="76"/>
      <c r="H9" s="76"/>
      <c r="I9" s="76"/>
      <c r="J9" s="76"/>
    </row>
    <row r="10" ht="16" customHeight="1" spans="1:10">
      <c r="A10" s="62" t="s">
        <v>10</v>
      </c>
      <c r="D10" s="67" t="s">
        <v>11</v>
      </c>
      <c r="E10" s="68"/>
      <c r="F10" s="68"/>
      <c r="G10" s="68"/>
      <c r="H10" s="69"/>
      <c r="I10" s="76"/>
      <c r="J10" s="76"/>
    </row>
    <row r="11" spans="1:10">
      <c r="A11" t="s">
        <v>12</v>
      </c>
      <c r="D11" s="70"/>
      <c r="E11" s="71"/>
      <c r="F11" s="71"/>
      <c r="G11" s="71"/>
      <c r="H11" s="72"/>
      <c r="I11" s="76"/>
      <c r="J11" s="76"/>
    </row>
    <row r="12" spans="1:10">
      <c r="A12" t="s">
        <v>13</v>
      </c>
      <c r="D12" s="70"/>
      <c r="E12" s="71"/>
      <c r="F12" s="71"/>
      <c r="G12" s="71"/>
      <c r="H12" s="72"/>
      <c r="I12" s="76"/>
      <c r="J12" s="76"/>
    </row>
    <row r="13" spans="1:8">
      <c r="A13" t="s">
        <v>14</v>
      </c>
      <c r="D13" s="70"/>
      <c r="E13" s="71"/>
      <c r="F13" s="71"/>
      <c r="G13" s="71"/>
      <c r="H13" s="72"/>
    </row>
    <row r="14" spans="1:8">
      <c r="A14" t="s">
        <v>15</v>
      </c>
      <c r="D14" s="73"/>
      <c r="E14" s="74"/>
      <c r="F14" s="74"/>
      <c r="G14" s="74"/>
      <c r="H14" s="75"/>
    </row>
    <row r="15" spans="1:1">
      <c r="A15" t="s">
        <v>16</v>
      </c>
    </row>
    <row r="16" spans="1:1">
      <c r="A16" s="62" t="s">
        <v>17</v>
      </c>
    </row>
    <row r="18" ht="16" customHeight="1" spans="1:8">
      <c r="A18" s="62" t="s">
        <v>18</v>
      </c>
      <c r="D18" s="77" t="s">
        <v>19</v>
      </c>
      <c r="E18" s="78"/>
      <c r="F18" s="78"/>
      <c r="G18" s="78"/>
      <c r="H18" s="79"/>
    </row>
    <row r="19" spans="1:8">
      <c r="A19" s="62" t="s">
        <v>20</v>
      </c>
      <c r="D19" s="80"/>
      <c r="E19" s="81"/>
      <c r="F19" s="81"/>
      <c r="G19" s="81"/>
      <c r="H19" s="82"/>
    </row>
    <row r="20" spans="1:8">
      <c r="A20" t="s">
        <v>21</v>
      </c>
      <c r="B20">
        <v>200</v>
      </c>
      <c r="D20" s="83"/>
      <c r="E20" s="84"/>
      <c r="F20" s="84"/>
      <c r="G20" s="84"/>
      <c r="H20" s="85"/>
    </row>
    <row r="21" spans="1:8">
      <c r="A21" t="s">
        <v>22</v>
      </c>
      <c r="B21">
        <v>150</v>
      </c>
      <c r="D21" s="86"/>
      <c r="E21" s="86"/>
      <c r="F21" s="86"/>
      <c r="G21" s="86"/>
      <c r="H21" s="86"/>
    </row>
    <row r="22" spans="1:8">
      <c r="A22" t="s">
        <v>23</v>
      </c>
      <c r="B22">
        <v>100</v>
      </c>
      <c r="D22" s="86"/>
      <c r="E22" s="86"/>
      <c r="F22" s="86"/>
      <c r="G22" s="86"/>
      <c r="H22" s="86"/>
    </row>
    <row r="23" spans="1:8">
      <c r="A23" t="s">
        <v>24</v>
      </c>
      <c r="B23">
        <v>300</v>
      </c>
      <c r="D23" s="86"/>
      <c r="E23" s="86"/>
      <c r="F23" s="86"/>
      <c r="G23" s="86"/>
      <c r="H23" s="86"/>
    </row>
    <row r="24" spans="1:2">
      <c r="A24" t="s">
        <v>25</v>
      </c>
      <c r="B24">
        <v>150</v>
      </c>
    </row>
    <row r="25" spans="1:2">
      <c r="A25" s="87" t="s">
        <v>26</v>
      </c>
      <c r="B25">
        <v>40</v>
      </c>
    </row>
    <row r="26" spans="1:1">
      <c r="A26" s="62" t="s">
        <v>27</v>
      </c>
    </row>
    <row r="27" spans="1:2">
      <c r="A27" s="87" t="s">
        <v>28</v>
      </c>
      <c r="B27">
        <v>116</v>
      </c>
    </row>
    <row r="28" spans="1:2">
      <c r="A28" s="87" t="s">
        <v>29</v>
      </c>
      <c r="B28">
        <v>117</v>
      </c>
    </row>
    <row r="29" spans="1:2">
      <c r="A29" s="87" t="s">
        <v>30</v>
      </c>
      <c r="B29">
        <v>35</v>
      </c>
    </row>
    <row r="30" spans="1:2">
      <c r="A30" s="87" t="s">
        <v>31</v>
      </c>
      <c r="B30">
        <v>200</v>
      </c>
    </row>
    <row r="31" spans="1:2">
      <c r="A31" s="62" t="s">
        <v>32</v>
      </c>
      <c r="B31">
        <v>40</v>
      </c>
    </row>
    <row r="32" spans="1:2">
      <c r="A32" s="62" t="s">
        <v>33</v>
      </c>
      <c r="B32">
        <v>50</v>
      </c>
    </row>
    <row r="33" spans="1:2">
      <c r="A33" s="62" t="s">
        <v>34</v>
      </c>
      <c r="B33" s="64">
        <f>SUM(B20:B32)</f>
        <v>1498</v>
      </c>
    </row>
    <row r="34" spans="1:1">
      <c r="A34" s="62"/>
    </row>
  </sheetData>
  <mergeCells count="5">
    <mergeCell ref="A1:C1"/>
    <mergeCell ref="A2:C2"/>
    <mergeCell ref="D10:H14"/>
    <mergeCell ref="D3:H5"/>
    <mergeCell ref="D18:H20"/>
  </mergeCell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F5" sqref="F5"/>
    </sheetView>
  </sheetViews>
  <sheetFormatPr defaultColWidth="10.6666666666667" defaultRowHeight="15.5"/>
  <cols>
    <col min="1" max="1" width="22" customWidth="1"/>
    <col min="14" max="14" width="12" customWidth="1"/>
  </cols>
  <sheetData>
    <row r="1" spans="1:1">
      <c r="A1" s="60" t="s">
        <v>35</v>
      </c>
    </row>
    <row r="2" spans="2:14">
      <c r="B2" s="61" t="s">
        <v>36</v>
      </c>
      <c r="C2" s="61" t="s">
        <v>37</v>
      </c>
      <c r="D2" s="61" t="s">
        <v>38</v>
      </c>
      <c r="E2" s="61" t="s">
        <v>39</v>
      </c>
      <c r="F2" s="61" t="s">
        <v>40</v>
      </c>
      <c r="G2" s="61" t="s">
        <v>41</v>
      </c>
      <c r="H2" s="61" t="s">
        <v>42</v>
      </c>
      <c r="I2" s="61" t="s">
        <v>43</v>
      </c>
      <c r="J2" s="61" t="s">
        <v>44</v>
      </c>
      <c r="K2" s="61" t="s">
        <v>45</v>
      </c>
      <c r="L2" s="61" t="s">
        <v>46</v>
      </c>
      <c r="M2" s="61" t="s">
        <v>47</v>
      </c>
      <c r="N2" s="61" t="s">
        <v>48</v>
      </c>
    </row>
    <row r="3" spans="1:1">
      <c r="A3" s="62" t="s">
        <v>49</v>
      </c>
    </row>
    <row r="4" spans="1:14">
      <c r="A4" t="s">
        <v>50</v>
      </c>
      <c r="B4">
        <f>4*85</f>
        <v>340</v>
      </c>
      <c r="C4" s="65">
        <f>4*85</f>
        <v>340</v>
      </c>
      <c r="D4">
        <f>5*85</f>
        <v>425</v>
      </c>
      <c r="E4">
        <f>5*85</f>
        <v>425</v>
      </c>
      <c r="F4">
        <f>6*85</f>
        <v>510</v>
      </c>
      <c r="G4">
        <f>5*85</f>
        <v>425</v>
      </c>
      <c r="H4">
        <f>6*85</f>
        <v>510</v>
      </c>
      <c r="I4">
        <f>7*85</f>
        <v>595</v>
      </c>
      <c r="J4">
        <f>7*85</f>
        <v>595</v>
      </c>
      <c r="K4">
        <f>8*85</f>
        <v>680</v>
      </c>
      <c r="L4">
        <f>10*85</f>
        <v>850</v>
      </c>
      <c r="M4">
        <f>9*85</f>
        <v>765</v>
      </c>
      <c r="N4" s="64">
        <f>SUM(B4:M4)</f>
        <v>6460</v>
      </c>
    </row>
    <row r="10" spans="1:14">
      <c r="A10" s="62" t="s">
        <v>51</v>
      </c>
      <c r="B10">
        <f t="shared" ref="B10:N10" si="0">B4</f>
        <v>340</v>
      </c>
      <c r="C10">
        <f t="shared" si="0"/>
        <v>340</v>
      </c>
      <c r="D10" s="63">
        <f t="shared" si="0"/>
        <v>425</v>
      </c>
      <c r="E10" s="63">
        <f t="shared" si="0"/>
        <v>425</v>
      </c>
      <c r="F10" s="63">
        <f t="shared" si="0"/>
        <v>510</v>
      </c>
      <c r="G10">
        <f t="shared" si="0"/>
        <v>425</v>
      </c>
      <c r="H10">
        <f t="shared" si="0"/>
        <v>510</v>
      </c>
      <c r="I10">
        <f t="shared" si="0"/>
        <v>595</v>
      </c>
      <c r="J10">
        <f t="shared" si="0"/>
        <v>595</v>
      </c>
      <c r="K10">
        <f t="shared" si="0"/>
        <v>680</v>
      </c>
      <c r="L10">
        <f t="shared" si="0"/>
        <v>850</v>
      </c>
      <c r="M10">
        <f t="shared" si="0"/>
        <v>765</v>
      </c>
      <c r="N10">
        <f t="shared" si="0"/>
        <v>6460</v>
      </c>
    </row>
    <row r="12" spans="1:1">
      <c r="A12" s="62" t="s">
        <v>52</v>
      </c>
    </row>
    <row r="13" spans="1:14">
      <c r="A13" t="s">
        <v>53</v>
      </c>
      <c r="B13">
        <v>200</v>
      </c>
      <c r="C13">
        <v>150</v>
      </c>
      <c r="D13">
        <v>100</v>
      </c>
      <c r="E13">
        <v>100</v>
      </c>
      <c r="F13">
        <v>150</v>
      </c>
      <c r="G13">
        <v>100</v>
      </c>
      <c r="H13">
        <v>130</v>
      </c>
      <c r="I13">
        <v>180</v>
      </c>
      <c r="J13">
        <v>200</v>
      </c>
      <c r="K13">
        <v>130</v>
      </c>
      <c r="L13">
        <v>180</v>
      </c>
      <c r="M13">
        <v>200</v>
      </c>
      <c r="N13" s="64">
        <f>SUM(B13:M13)</f>
        <v>1820</v>
      </c>
    </row>
    <row r="14" spans="1:1">
      <c r="A14" s="62"/>
    </row>
    <row r="15" spans="1:14">
      <c r="A15" s="62" t="s">
        <v>54</v>
      </c>
      <c r="B15">
        <v>0</v>
      </c>
      <c r="C15">
        <v>150</v>
      </c>
      <c r="D15">
        <v>100</v>
      </c>
      <c r="E15">
        <v>100</v>
      </c>
      <c r="F15">
        <v>50</v>
      </c>
      <c r="G15">
        <v>100</v>
      </c>
      <c r="H15">
        <v>130</v>
      </c>
      <c r="I15">
        <v>180</v>
      </c>
      <c r="J15">
        <v>200</v>
      </c>
      <c r="K15">
        <v>130</v>
      </c>
      <c r="L15">
        <v>180</v>
      </c>
      <c r="M15">
        <v>200</v>
      </c>
      <c r="N15">
        <f>N13</f>
        <v>1820</v>
      </c>
    </row>
    <row r="16" spans="1:14">
      <c r="A16" s="62" t="s">
        <v>55</v>
      </c>
      <c r="B16">
        <f>B10-B13</f>
        <v>140</v>
      </c>
      <c r="C16">
        <f t="shared" ref="C16:M16" si="1">C10-C15</f>
        <v>190</v>
      </c>
      <c r="D16">
        <f t="shared" si="1"/>
        <v>325</v>
      </c>
      <c r="E16">
        <f t="shared" si="1"/>
        <v>325</v>
      </c>
      <c r="F16">
        <f t="shared" si="1"/>
        <v>460</v>
      </c>
      <c r="G16">
        <f t="shared" si="1"/>
        <v>325</v>
      </c>
      <c r="H16">
        <f t="shared" si="1"/>
        <v>380</v>
      </c>
      <c r="I16">
        <f t="shared" si="1"/>
        <v>415</v>
      </c>
      <c r="J16">
        <f t="shared" si="1"/>
        <v>395</v>
      </c>
      <c r="K16">
        <f t="shared" si="1"/>
        <v>550</v>
      </c>
      <c r="L16">
        <f t="shared" si="1"/>
        <v>670</v>
      </c>
      <c r="M16">
        <f t="shared" si="1"/>
        <v>565</v>
      </c>
      <c r="N16" s="64">
        <f>SUM(B16:M16)</f>
        <v>4740</v>
      </c>
    </row>
    <row r="17" spans="1:14">
      <c r="A17" t="s">
        <v>56</v>
      </c>
      <c r="B17">
        <v>0</v>
      </c>
      <c r="C17">
        <v>0</v>
      </c>
      <c r="D17">
        <v>0</v>
      </c>
      <c r="E17">
        <v>0</v>
      </c>
      <c r="F17">
        <v>0</v>
      </c>
      <c r="G17">
        <v>0</v>
      </c>
      <c r="H17">
        <v>0</v>
      </c>
      <c r="I17">
        <v>0</v>
      </c>
      <c r="J17">
        <v>0</v>
      </c>
      <c r="K17">
        <v>0</v>
      </c>
      <c r="L17">
        <v>0</v>
      </c>
      <c r="M17">
        <v>0</v>
      </c>
      <c r="N17">
        <v>0</v>
      </c>
    </row>
    <row r="18" spans="1:14">
      <c r="A18" s="62" t="s">
        <v>57</v>
      </c>
      <c r="B18">
        <v>0</v>
      </c>
      <c r="C18">
        <v>0</v>
      </c>
      <c r="D18">
        <v>0</v>
      </c>
      <c r="E18">
        <v>0</v>
      </c>
      <c r="F18">
        <v>0</v>
      </c>
      <c r="G18">
        <v>0</v>
      </c>
      <c r="H18">
        <v>0</v>
      </c>
      <c r="I18">
        <v>0</v>
      </c>
      <c r="J18">
        <v>0</v>
      </c>
      <c r="K18">
        <v>0</v>
      </c>
      <c r="L18">
        <v>0</v>
      </c>
      <c r="M18">
        <v>0</v>
      </c>
      <c r="N18">
        <v>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H13" sqref="H13"/>
    </sheetView>
  </sheetViews>
  <sheetFormatPr defaultColWidth="10.6666666666667" defaultRowHeight="15.5"/>
  <cols>
    <col min="1" max="1" width="26.3333333333333" customWidth="1"/>
    <col min="14" max="14" width="12" customWidth="1"/>
  </cols>
  <sheetData>
    <row r="1" spans="1:1">
      <c r="A1" s="60" t="s">
        <v>58</v>
      </c>
    </row>
    <row r="2" spans="2:14">
      <c r="B2" s="61" t="s">
        <v>36</v>
      </c>
      <c r="C2" s="61" t="s">
        <v>37</v>
      </c>
      <c r="D2" s="61" t="s">
        <v>38</v>
      </c>
      <c r="E2" s="61" t="s">
        <v>39</v>
      </c>
      <c r="F2" s="61" t="s">
        <v>40</v>
      </c>
      <c r="G2" s="61" t="s">
        <v>41</v>
      </c>
      <c r="H2" s="61" t="s">
        <v>42</v>
      </c>
      <c r="I2" s="61" t="s">
        <v>43</v>
      </c>
      <c r="J2" s="61" t="s">
        <v>59</v>
      </c>
      <c r="K2" s="61" t="s">
        <v>45</v>
      </c>
      <c r="L2" s="61" t="s">
        <v>46</v>
      </c>
      <c r="M2" s="61" t="s">
        <v>47</v>
      </c>
      <c r="N2" s="61" t="s">
        <v>48</v>
      </c>
    </row>
    <row r="3" spans="1:1">
      <c r="A3" s="62" t="s">
        <v>49</v>
      </c>
    </row>
    <row r="4" spans="1:14">
      <c r="A4" t="s">
        <v>50</v>
      </c>
      <c r="B4">
        <f>8*110</f>
        <v>880</v>
      </c>
      <c r="C4">
        <f>8*110</f>
        <v>880</v>
      </c>
      <c r="D4">
        <f>9*110</f>
        <v>990</v>
      </c>
      <c r="E4">
        <f>10*110</f>
        <v>1100</v>
      </c>
      <c r="F4">
        <f>10*110</f>
        <v>1100</v>
      </c>
      <c r="G4">
        <f>11*110</f>
        <v>1210</v>
      </c>
      <c r="H4">
        <f>10*110</f>
        <v>1100</v>
      </c>
      <c r="I4">
        <f>11*110</f>
        <v>1210</v>
      </c>
      <c r="J4">
        <f>13*110</f>
        <v>1430</v>
      </c>
      <c r="K4">
        <f>14*110</f>
        <v>1540</v>
      </c>
      <c r="L4">
        <f>14*110</f>
        <v>1540</v>
      </c>
      <c r="M4">
        <f>15*110</f>
        <v>1650</v>
      </c>
      <c r="N4" s="64">
        <f>SUM(B4:M4)</f>
        <v>14630</v>
      </c>
    </row>
    <row r="7" spans="1:14">
      <c r="A7" s="62" t="s">
        <v>51</v>
      </c>
      <c r="B7">
        <f t="shared" ref="B7:N7" si="0">B4</f>
        <v>880</v>
      </c>
      <c r="C7">
        <f t="shared" si="0"/>
        <v>880</v>
      </c>
      <c r="D7" s="63">
        <f t="shared" si="0"/>
        <v>990</v>
      </c>
      <c r="E7" s="63">
        <f t="shared" si="0"/>
        <v>1100</v>
      </c>
      <c r="F7" s="63">
        <f t="shared" si="0"/>
        <v>1100</v>
      </c>
      <c r="G7">
        <f t="shared" si="0"/>
        <v>1210</v>
      </c>
      <c r="H7">
        <f t="shared" si="0"/>
        <v>1100</v>
      </c>
      <c r="I7">
        <f t="shared" si="0"/>
        <v>1210</v>
      </c>
      <c r="J7">
        <f t="shared" si="0"/>
        <v>1430</v>
      </c>
      <c r="K7">
        <f t="shared" si="0"/>
        <v>1540</v>
      </c>
      <c r="L7">
        <f t="shared" si="0"/>
        <v>1540</v>
      </c>
      <c r="M7">
        <f t="shared" si="0"/>
        <v>1650</v>
      </c>
      <c r="N7">
        <f t="shared" si="0"/>
        <v>14630</v>
      </c>
    </row>
    <row r="9" spans="1:1">
      <c r="A9" s="62" t="s">
        <v>52</v>
      </c>
    </row>
    <row r="10" spans="1:14">
      <c r="A10" t="s">
        <v>53</v>
      </c>
      <c r="B10">
        <v>150</v>
      </c>
      <c r="C10">
        <v>200</v>
      </c>
      <c r="D10">
        <v>250</v>
      </c>
      <c r="E10">
        <v>300</v>
      </c>
      <c r="F10">
        <v>350</v>
      </c>
      <c r="G10">
        <v>250</v>
      </c>
      <c r="H10">
        <v>200</v>
      </c>
      <c r="I10">
        <v>300</v>
      </c>
      <c r="J10">
        <v>350</v>
      </c>
      <c r="K10">
        <v>400</v>
      </c>
      <c r="L10">
        <v>200</v>
      </c>
      <c r="M10">
        <v>350</v>
      </c>
      <c r="N10" s="64">
        <f>SUM(B10:M10)</f>
        <v>3300</v>
      </c>
    </row>
    <row r="11" spans="1:14">
      <c r="A11" s="62" t="s">
        <v>54</v>
      </c>
      <c r="B11">
        <f t="shared" ref="B11:M11" si="1">B10</f>
        <v>150</v>
      </c>
      <c r="C11">
        <f t="shared" si="1"/>
        <v>200</v>
      </c>
      <c r="D11">
        <f t="shared" si="1"/>
        <v>250</v>
      </c>
      <c r="E11">
        <f t="shared" si="1"/>
        <v>300</v>
      </c>
      <c r="F11">
        <f t="shared" si="1"/>
        <v>350</v>
      </c>
      <c r="G11">
        <f t="shared" si="1"/>
        <v>250</v>
      </c>
      <c r="H11">
        <f t="shared" si="1"/>
        <v>200</v>
      </c>
      <c r="I11">
        <f t="shared" si="1"/>
        <v>300</v>
      </c>
      <c r="J11">
        <f t="shared" si="1"/>
        <v>350</v>
      </c>
      <c r="K11">
        <f t="shared" si="1"/>
        <v>400</v>
      </c>
      <c r="L11">
        <f t="shared" si="1"/>
        <v>200</v>
      </c>
      <c r="M11">
        <f t="shared" si="1"/>
        <v>350</v>
      </c>
      <c r="N11" s="64">
        <f>SUM(B11:M11)</f>
        <v>3300</v>
      </c>
    </row>
    <row r="12" spans="1:14">
      <c r="A12" s="62" t="s">
        <v>55</v>
      </c>
      <c r="B12">
        <f t="shared" ref="B12:M12" si="2">B7-B11</f>
        <v>730</v>
      </c>
      <c r="C12">
        <f t="shared" si="2"/>
        <v>680</v>
      </c>
      <c r="D12">
        <f t="shared" si="2"/>
        <v>740</v>
      </c>
      <c r="E12">
        <f t="shared" si="2"/>
        <v>800</v>
      </c>
      <c r="F12">
        <f t="shared" si="2"/>
        <v>750</v>
      </c>
      <c r="G12">
        <f t="shared" si="2"/>
        <v>960</v>
      </c>
      <c r="H12">
        <f t="shared" si="2"/>
        <v>900</v>
      </c>
      <c r="I12">
        <f t="shared" si="2"/>
        <v>910</v>
      </c>
      <c r="J12">
        <f t="shared" si="2"/>
        <v>1080</v>
      </c>
      <c r="K12">
        <f t="shared" si="2"/>
        <v>1140</v>
      </c>
      <c r="L12">
        <f t="shared" si="2"/>
        <v>1340</v>
      </c>
      <c r="M12">
        <f t="shared" si="2"/>
        <v>1300</v>
      </c>
      <c r="N12" s="64">
        <f>SUM(B12:M12)</f>
        <v>11330</v>
      </c>
    </row>
    <row r="13" spans="1:14">
      <c r="A13" t="s">
        <v>56</v>
      </c>
      <c r="B13">
        <v>0</v>
      </c>
      <c r="C13">
        <v>0</v>
      </c>
      <c r="D13">
        <v>0</v>
      </c>
      <c r="E13">
        <v>0</v>
      </c>
      <c r="F13">
        <v>0</v>
      </c>
      <c r="G13">
        <v>0</v>
      </c>
      <c r="H13">
        <v>0</v>
      </c>
      <c r="I13">
        <v>0</v>
      </c>
      <c r="J13">
        <v>0</v>
      </c>
      <c r="K13">
        <v>0</v>
      </c>
      <c r="L13">
        <v>0</v>
      </c>
      <c r="M13">
        <v>0</v>
      </c>
      <c r="N13">
        <v>0</v>
      </c>
    </row>
    <row r="14" spans="1:14">
      <c r="A14" s="62" t="s">
        <v>57</v>
      </c>
      <c r="B14">
        <v>0</v>
      </c>
      <c r="C14">
        <v>0</v>
      </c>
      <c r="D14">
        <v>0</v>
      </c>
      <c r="E14">
        <v>0</v>
      </c>
      <c r="F14">
        <v>0</v>
      </c>
      <c r="G14">
        <v>0</v>
      </c>
      <c r="H14">
        <v>0</v>
      </c>
      <c r="I14">
        <v>0</v>
      </c>
      <c r="J14">
        <v>0</v>
      </c>
      <c r="K14">
        <v>0</v>
      </c>
      <c r="L14">
        <v>0</v>
      </c>
      <c r="M14">
        <v>0</v>
      </c>
      <c r="N14">
        <v>0</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D18" sqref="D18"/>
    </sheetView>
  </sheetViews>
  <sheetFormatPr defaultColWidth="10.6666666666667" defaultRowHeight="15.5"/>
  <cols>
    <col min="1" max="1" width="23.4166666666667" customWidth="1"/>
    <col min="2" max="2" width="11.5833333333333"/>
    <col min="14" max="14" width="12" customWidth="1"/>
  </cols>
  <sheetData>
    <row r="1" spans="1:14">
      <c r="A1" s="54" t="s">
        <v>60</v>
      </c>
      <c r="B1" s="55"/>
      <c r="C1" s="55"/>
      <c r="D1" s="55"/>
      <c r="E1" s="55"/>
      <c r="F1" s="55"/>
      <c r="G1" s="55"/>
      <c r="H1" s="55"/>
      <c r="I1" s="55"/>
      <c r="J1" s="55"/>
      <c r="K1" s="55"/>
      <c r="L1" s="55"/>
      <c r="M1" s="55"/>
      <c r="N1" s="55"/>
    </row>
    <row r="2" spans="1:14">
      <c r="A2" s="55"/>
      <c r="B2" s="56" t="s">
        <v>36</v>
      </c>
      <c r="C2" s="56" t="s">
        <v>61</v>
      </c>
      <c r="D2" s="56" t="s">
        <v>38</v>
      </c>
      <c r="E2" s="56" t="s">
        <v>39</v>
      </c>
      <c r="F2" s="56" t="s">
        <v>40</v>
      </c>
      <c r="G2" s="56" t="s">
        <v>41</v>
      </c>
      <c r="H2" s="56" t="s">
        <v>42</v>
      </c>
      <c r="I2" s="56" t="s">
        <v>43</v>
      </c>
      <c r="J2" s="56" t="s">
        <v>62</v>
      </c>
      <c r="K2" s="56" t="s">
        <v>45</v>
      </c>
      <c r="L2" s="56" t="s">
        <v>63</v>
      </c>
      <c r="M2" s="56" t="s">
        <v>47</v>
      </c>
      <c r="N2" s="56" t="s">
        <v>48</v>
      </c>
    </row>
    <row r="3" spans="1:14">
      <c r="A3" s="57" t="s">
        <v>49</v>
      </c>
      <c r="B3" s="55"/>
      <c r="C3" s="55"/>
      <c r="D3" s="55"/>
      <c r="E3" s="55"/>
      <c r="F3" s="55"/>
      <c r="G3" s="55"/>
      <c r="H3" s="55"/>
      <c r="I3" s="55"/>
      <c r="J3" s="55"/>
      <c r="K3" s="55"/>
      <c r="L3" s="55"/>
      <c r="M3" s="55"/>
      <c r="N3" s="55"/>
    </row>
    <row r="4" spans="1:14">
      <c r="A4" s="55" t="s">
        <v>50</v>
      </c>
      <c r="B4" s="55">
        <f>12*145</f>
        <v>1740</v>
      </c>
      <c r="C4" s="55">
        <f>13*145</f>
        <v>1885</v>
      </c>
      <c r="D4" s="55">
        <f>15*145</f>
        <v>2175</v>
      </c>
      <c r="E4" s="55">
        <f>15*145</f>
        <v>2175</v>
      </c>
      <c r="F4" s="55">
        <f>15*145</f>
        <v>2175</v>
      </c>
      <c r="G4" s="55">
        <f>16*145</f>
        <v>2320</v>
      </c>
      <c r="H4" s="55">
        <f>20*145</f>
        <v>2900</v>
      </c>
      <c r="I4" s="55">
        <f>20*145</f>
        <v>2900</v>
      </c>
      <c r="J4" s="55">
        <f>20*145</f>
        <v>2900</v>
      </c>
      <c r="K4" s="55">
        <f>21*145</f>
        <v>3045</v>
      </c>
      <c r="L4" s="55">
        <f>21*145</f>
        <v>3045</v>
      </c>
      <c r="M4" s="55">
        <f>23*145</f>
        <v>3335</v>
      </c>
      <c r="N4" s="59">
        <f>SUM(B4:M4)</f>
        <v>30595</v>
      </c>
    </row>
    <row r="5" spans="1:14">
      <c r="A5" s="55"/>
      <c r="B5" s="55"/>
      <c r="C5" s="55"/>
      <c r="D5" s="55"/>
      <c r="E5" s="55"/>
      <c r="F5" s="55"/>
      <c r="G5" s="55"/>
      <c r="H5" s="55"/>
      <c r="I5" s="55"/>
      <c r="J5" s="55"/>
      <c r="K5" s="55"/>
      <c r="L5" s="55"/>
      <c r="M5" s="55"/>
      <c r="N5" s="55"/>
    </row>
    <row r="6" spans="1:14">
      <c r="A6" s="57" t="s">
        <v>51</v>
      </c>
      <c r="B6" s="55">
        <f t="shared" ref="B6:N6" si="0">B4</f>
        <v>1740</v>
      </c>
      <c r="C6" s="55">
        <f t="shared" si="0"/>
        <v>1885</v>
      </c>
      <c r="D6" s="55">
        <f t="shared" si="0"/>
        <v>2175</v>
      </c>
      <c r="E6" s="55">
        <f t="shared" si="0"/>
        <v>2175</v>
      </c>
      <c r="F6" s="55">
        <f t="shared" si="0"/>
        <v>2175</v>
      </c>
      <c r="G6" s="55">
        <f t="shared" si="0"/>
        <v>2320</v>
      </c>
      <c r="H6" s="55">
        <f t="shared" si="0"/>
        <v>2900</v>
      </c>
      <c r="I6" s="55">
        <f t="shared" si="0"/>
        <v>2900</v>
      </c>
      <c r="J6" s="55">
        <f t="shared" si="0"/>
        <v>2900</v>
      </c>
      <c r="K6" s="55">
        <f t="shared" si="0"/>
        <v>3045</v>
      </c>
      <c r="L6" s="55">
        <f t="shared" si="0"/>
        <v>3045</v>
      </c>
      <c r="M6" s="55">
        <f t="shared" si="0"/>
        <v>3335</v>
      </c>
      <c r="N6" s="55">
        <f t="shared" si="0"/>
        <v>30595</v>
      </c>
    </row>
    <row r="7" spans="1:14">
      <c r="A7" s="55"/>
      <c r="B7" s="55"/>
      <c r="C7" s="55"/>
      <c r="D7" s="55"/>
      <c r="E7" s="55"/>
      <c r="F7" s="55"/>
      <c r="G7" s="55"/>
      <c r="H7" s="55"/>
      <c r="I7" s="55"/>
      <c r="J7" s="55"/>
      <c r="K7" s="55"/>
      <c r="L7" s="55"/>
      <c r="M7" s="55"/>
      <c r="N7" s="55"/>
    </row>
    <row r="8" spans="1:14">
      <c r="A8" s="57" t="s">
        <v>52</v>
      </c>
      <c r="B8" s="55"/>
      <c r="C8" s="55"/>
      <c r="D8" s="55"/>
      <c r="E8" s="55"/>
      <c r="F8" s="55"/>
      <c r="G8" s="55"/>
      <c r="H8" s="55"/>
      <c r="I8" s="55"/>
      <c r="J8" s="55"/>
      <c r="K8" s="55"/>
      <c r="L8" s="55"/>
      <c r="M8" s="55"/>
      <c r="N8" s="55"/>
    </row>
    <row r="9" spans="1:14">
      <c r="A9" s="55" t="s">
        <v>53</v>
      </c>
      <c r="B9" s="55">
        <v>200</v>
      </c>
      <c r="C9" s="55">
        <v>400</v>
      </c>
      <c r="D9" s="55">
        <v>450</v>
      </c>
      <c r="E9" s="55">
        <v>400</v>
      </c>
      <c r="F9" s="55">
        <v>250</v>
      </c>
      <c r="G9" s="55">
        <v>250</v>
      </c>
      <c r="H9" s="55">
        <v>400</v>
      </c>
      <c r="I9" s="55">
        <v>250</v>
      </c>
      <c r="J9" s="55">
        <v>150</v>
      </c>
      <c r="K9" s="55">
        <v>300</v>
      </c>
      <c r="L9" s="55">
        <v>450</v>
      </c>
      <c r="M9" s="55">
        <v>300</v>
      </c>
      <c r="N9" s="59">
        <f>SUM(B9:M9)</f>
        <v>3800</v>
      </c>
    </row>
    <row r="10" spans="1:14">
      <c r="A10" s="55" t="s">
        <v>64</v>
      </c>
      <c r="B10" s="55">
        <v>125</v>
      </c>
      <c r="C10" s="55">
        <v>0</v>
      </c>
      <c r="D10" s="55">
        <v>0</v>
      </c>
      <c r="E10" s="55">
        <v>0</v>
      </c>
      <c r="F10" s="55">
        <v>250</v>
      </c>
      <c r="G10" s="55">
        <v>0</v>
      </c>
      <c r="H10" s="55">
        <v>250</v>
      </c>
      <c r="I10" s="55">
        <v>0</v>
      </c>
      <c r="J10" s="55">
        <v>0</v>
      </c>
      <c r="K10" s="55">
        <v>250</v>
      </c>
      <c r="L10" s="55">
        <v>0</v>
      </c>
      <c r="M10" s="55">
        <v>0</v>
      </c>
      <c r="N10" s="59">
        <f>SUM(B10:M10)</f>
        <v>875</v>
      </c>
    </row>
    <row r="11" spans="1:14">
      <c r="A11" s="57" t="s">
        <v>54</v>
      </c>
      <c r="B11" s="55">
        <f>B9+B10</f>
        <v>325</v>
      </c>
      <c r="C11" s="55">
        <f>C9</f>
        <v>400</v>
      </c>
      <c r="D11" s="55">
        <f>D9</f>
        <v>450</v>
      </c>
      <c r="E11" s="55">
        <f>E9</f>
        <v>400</v>
      </c>
      <c r="F11" s="55">
        <f>F9+F10</f>
        <v>500</v>
      </c>
      <c r="G11" s="55">
        <f>G9</f>
        <v>250</v>
      </c>
      <c r="H11" s="55">
        <f>H9+H10</f>
        <v>650</v>
      </c>
      <c r="I11" s="55">
        <f>I9</f>
        <v>250</v>
      </c>
      <c r="J11" s="55">
        <f>J9</f>
        <v>150</v>
      </c>
      <c r="K11" s="55">
        <f>K9+K10</f>
        <v>550</v>
      </c>
      <c r="L11" s="55">
        <f>L9+L10</f>
        <v>450</v>
      </c>
      <c r="M11" s="55">
        <f>M9</f>
        <v>300</v>
      </c>
      <c r="N11" s="59">
        <f>SUM(B11:M11)</f>
        <v>4675</v>
      </c>
    </row>
    <row r="12" spans="1:14">
      <c r="A12" s="57" t="s">
        <v>55</v>
      </c>
      <c r="B12" s="55">
        <f t="shared" ref="B12:M12" si="1">B6-B11</f>
        <v>1415</v>
      </c>
      <c r="C12" s="55">
        <f t="shared" si="1"/>
        <v>1485</v>
      </c>
      <c r="D12" s="55">
        <f t="shared" si="1"/>
        <v>1725</v>
      </c>
      <c r="E12" s="55">
        <f t="shared" si="1"/>
        <v>1775</v>
      </c>
      <c r="F12" s="55">
        <f t="shared" si="1"/>
        <v>1675</v>
      </c>
      <c r="G12" s="55">
        <f t="shared" si="1"/>
        <v>2070</v>
      </c>
      <c r="H12" s="55">
        <f t="shared" si="1"/>
        <v>2250</v>
      </c>
      <c r="I12" s="55">
        <f t="shared" si="1"/>
        <v>2650</v>
      </c>
      <c r="J12" s="55">
        <f t="shared" si="1"/>
        <v>2750</v>
      </c>
      <c r="K12" s="55">
        <f t="shared" si="1"/>
        <v>2495</v>
      </c>
      <c r="L12" s="55">
        <f t="shared" si="1"/>
        <v>2595</v>
      </c>
      <c r="M12" s="55">
        <f t="shared" si="1"/>
        <v>3035</v>
      </c>
      <c r="N12" s="59">
        <f>SUM(B12:M12)</f>
        <v>25920</v>
      </c>
    </row>
    <row r="13" spans="1:14">
      <c r="A13" s="55" t="s">
        <v>56</v>
      </c>
      <c r="B13" s="58">
        <v>0.0765</v>
      </c>
      <c r="C13" s="58">
        <v>0.0765</v>
      </c>
      <c r="D13" s="58">
        <v>0.0765</v>
      </c>
      <c r="E13" s="58">
        <v>0.0765</v>
      </c>
      <c r="F13" s="58">
        <v>0.0765</v>
      </c>
      <c r="G13" s="58">
        <v>0.0765</v>
      </c>
      <c r="H13" s="58">
        <v>0.0765</v>
      </c>
      <c r="I13" s="58">
        <v>0.0765</v>
      </c>
      <c r="J13" s="58">
        <v>0.0765</v>
      </c>
      <c r="K13" s="58">
        <v>0.0765</v>
      </c>
      <c r="L13" s="58">
        <v>0.0765</v>
      </c>
      <c r="M13" s="58">
        <v>0.0765</v>
      </c>
      <c r="N13" s="58">
        <v>0.0765</v>
      </c>
    </row>
    <row r="14" spans="1:14">
      <c r="A14" s="57" t="s">
        <v>57</v>
      </c>
      <c r="B14" s="55">
        <f t="shared" ref="B14:M14" si="2">B12-(B12*B13)</f>
        <v>1306.7525</v>
      </c>
      <c r="C14" s="55">
        <f t="shared" si="2"/>
        <v>1371.3975</v>
      </c>
      <c r="D14" s="55">
        <f t="shared" si="2"/>
        <v>1593.0375</v>
      </c>
      <c r="E14" s="55">
        <f t="shared" si="2"/>
        <v>1639.2125</v>
      </c>
      <c r="F14" s="55">
        <f t="shared" si="2"/>
        <v>1546.8625</v>
      </c>
      <c r="G14" s="55">
        <f t="shared" si="2"/>
        <v>1911.645</v>
      </c>
      <c r="H14" s="55">
        <f t="shared" si="2"/>
        <v>2077.875</v>
      </c>
      <c r="I14" s="55">
        <f t="shared" si="2"/>
        <v>2447.275</v>
      </c>
      <c r="J14" s="55">
        <f t="shared" si="2"/>
        <v>2539.625</v>
      </c>
      <c r="K14" s="55">
        <f t="shared" si="2"/>
        <v>2304.1325</v>
      </c>
      <c r="L14" s="55">
        <f t="shared" si="2"/>
        <v>2396.4825</v>
      </c>
      <c r="M14" s="55">
        <f t="shared" si="2"/>
        <v>2802.8225</v>
      </c>
      <c r="N14" s="59">
        <f>SUM(B14:M14)</f>
        <v>23937.12</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52"/>
  <sheetViews>
    <sheetView topLeftCell="M1" workbookViewId="0">
      <selection activeCell="E20" sqref="E20"/>
    </sheetView>
  </sheetViews>
  <sheetFormatPr defaultColWidth="10.6666666666667" defaultRowHeight="15.5"/>
  <cols>
    <col min="39" max="39" width="10.6666666666667" style="8"/>
  </cols>
  <sheetData>
    <row r="1" spans="1:2">
      <c r="A1" s="9" t="s">
        <v>65</v>
      </c>
      <c r="B1" s="10"/>
    </row>
    <row r="3" spans="1:39">
      <c r="A3" s="11"/>
      <c r="B3" s="11"/>
      <c r="C3" s="12" t="s">
        <v>66</v>
      </c>
      <c r="D3" s="13">
        <v>45292</v>
      </c>
      <c r="E3" s="13">
        <v>45323</v>
      </c>
      <c r="F3" s="13">
        <v>45352</v>
      </c>
      <c r="G3" s="13">
        <v>45383</v>
      </c>
      <c r="H3" s="13">
        <v>45413</v>
      </c>
      <c r="I3" s="13">
        <v>45444</v>
      </c>
      <c r="J3" s="13">
        <v>45474</v>
      </c>
      <c r="K3" s="13">
        <v>45505</v>
      </c>
      <c r="L3" s="13">
        <v>45536</v>
      </c>
      <c r="M3" s="13">
        <v>45566</v>
      </c>
      <c r="N3" s="13">
        <v>45597</v>
      </c>
      <c r="O3" s="13">
        <v>45627</v>
      </c>
      <c r="P3" s="13">
        <v>45658</v>
      </c>
      <c r="Q3" s="13">
        <v>45689</v>
      </c>
      <c r="R3" s="13">
        <v>45717</v>
      </c>
      <c r="S3" s="13">
        <v>45748</v>
      </c>
      <c r="T3" s="13">
        <v>45778</v>
      </c>
      <c r="U3" s="13">
        <v>45809</v>
      </c>
      <c r="V3" s="13">
        <v>45839</v>
      </c>
      <c r="W3" s="13">
        <v>45870</v>
      </c>
      <c r="X3" s="13">
        <v>45901</v>
      </c>
      <c r="Y3" s="13">
        <v>45931</v>
      </c>
      <c r="Z3" s="13">
        <v>45962</v>
      </c>
      <c r="AA3" s="13">
        <v>45992</v>
      </c>
      <c r="AB3" s="13">
        <v>46023</v>
      </c>
      <c r="AC3" s="13">
        <v>46054</v>
      </c>
      <c r="AD3" s="13">
        <v>46082</v>
      </c>
      <c r="AE3" s="13">
        <v>46113</v>
      </c>
      <c r="AF3" s="13">
        <v>46143</v>
      </c>
      <c r="AG3" s="13">
        <v>46174</v>
      </c>
      <c r="AH3" s="13">
        <v>46204</v>
      </c>
      <c r="AI3" s="13">
        <v>46235</v>
      </c>
      <c r="AJ3" s="13">
        <v>46266</v>
      </c>
      <c r="AK3" s="13">
        <v>46296</v>
      </c>
      <c r="AL3" s="13">
        <v>46327</v>
      </c>
      <c r="AM3" s="13">
        <v>46357</v>
      </c>
    </row>
    <row r="4" spans="1:39">
      <c r="A4" s="14" t="s">
        <v>67</v>
      </c>
      <c r="B4" s="14"/>
      <c r="C4" s="14"/>
      <c r="D4" s="15"/>
      <c r="E4" s="16">
        <f t="shared" ref="E4:W4" si="0">D46</f>
        <v>40</v>
      </c>
      <c r="F4" s="16">
        <f t="shared" si="0"/>
        <v>230</v>
      </c>
      <c r="G4" s="16">
        <f t="shared" si="0"/>
        <v>555</v>
      </c>
      <c r="H4" s="16">
        <f t="shared" si="0"/>
        <v>880</v>
      </c>
      <c r="I4" s="16">
        <f t="shared" si="0"/>
        <v>1240</v>
      </c>
      <c r="J4" s="16">
        <f t="shared" si="0"/>
        <v>1565</v>
      </c>
      <c r="K4" s="16">
        <f t="shared" si="0"/>
        <v>1945</v>
      </c>
      <c r="L4" s="16">
        <f t="shared" si="0"/>
        <v>2360</v>
      </c>
      <c r="M4" s="16">
        <f t="shared" si="0"/>
        <v>2755</v>
      </c>
      <c r="N4" s="16">
        <f t="shared" si="0"/>
        <v>3305</v>
      </c>
      <c r="O4" s="29">
        <f t="shared" si="0"/>
        <v>3975</v>
      </c>
      <c r="P4" s="15">
        <f t="shared" si="0"/>
        <v>4540</v>
      </c>
      <c r="Q4" s="16">
        <f t="shared" si="0"/>
        <v>5270</v>
      </c>
      <c r="R4" s="16">
        <f t="shared" si="0"/>
        <v>5950</v>
      </c>
      <c r="S4" s="16">
        <f t="shared" si="0"/>
        <v>6690</v>
      </c>
      <c r="T4" s="16">
        <f t="shared" si="0"/>
        <v>7490</v>
      </c>
      <c r="U4" s="16">
        <f t="shared" si="0"/>
        <v>8240</v>
      </c>
      <c r="V4" s="16">
        <f t="shared" si="0"/>
        <v>9200</v>
      </c>
      <c r="W4" s="16">
        <f t="shared" si="0"/>
        <v>10100</v>
      </c>
      <c r="X4" s="16">
        <f t="shared" ref="X4:AM4" si="1">W46</f>
        <v>11010</v>
      </c>
      <c r="Y4" s="16">
        <f t="shared" si="1"/>
        <v>12090</v>
      </c>
      <c r="Z4" s="16">
        <f t="shared" si="1"/>
        <v>13230</v>
      </c>
      <c r="AA4" s="38">
        <f t="shared" si="1"/>
        <v>14570</v>
      </c>
      <c r="AB4" s="15">
        <f t="shared" si="1"/>
        <v>15870</v>
      </c>
      <c r="AC4" s="16">
        <f t="shared" si="1"/>
        <v>17410</v>
      </c>
      <c r="AD4" s="16">
        <f t="shared" si="1"/>
        <v>18895</v>
      </c>
      <c r="AE4" s="16">
        <f t="shared" si="1"/>
        <v>20620</v>
      </c>
      <c r="AF4" s="16">
        <f t="shared" si="1"/>
        <v>22395</v>
      </c>
      <c r="AG4" s="16">
        <f t="shared" si="1"/>
        <v>24320</v>
      </c>
      <c r="AH4" s="16">
        <f t="shared" si="1"/>
        <v>26390</v>
      </c>
      <c r="AI4" s="16">
        <f t="shared" si="1"/>
        <v>28890</v>
      </c>
      <c r="AJ4" s="16">
        <f t="shared" si="1"/>
        <v>31540</v>
      </c>
      <c r="AK4" s="16">
        <f t="shared" si="1"/>
        <v>34290</v>
      </c>
      <c r="AL4" s="16">
        <f t="shared" si="1"/>
        <v>37035</v>
      </c>
      <c r="AM4" s="46">
        <f t="shared" si="1"/>
        <v>39630</v>
      </c>
    </row>
    <row r="5" spans="1:39">
      <c r="A5" s="11"/>
      <c r="B5" s="11"/>
      <c r="C5" s="11"/>
      <c r="D5" s="11"/>
      <c r="E5" s="17"/>
      <c r="F5" s="17"/>
      <c r="G5" s="17"/>
      <c r="H5" s="17"/>
      <c r="I5" s="17"/>
      <c r="J5" s="17"/>
      <c r="K5" s="17"/>
      <c r="L5" s="17"/>
      <c r="M5" s="17"/>
      <c r="N5" s="17"/>
      <c r="O5" s="29"/>
      <c r="P5" s="11"/>
      <c r="Q5" s="17"/>
      <c r="R5" s="17"/>
      <c r="S5" s="17"/>
      <c r="T5" s="17"/>
      <c r="U5" s="17"/>
      <c r="V5" s="17"/>
      <c r="W5" s="17"/>
      <c r="X5" s="17"/>
      <c r="Y5" s="17"/>
      <c r="Z5" s="17"/>
      <c r="AA5" s="38"/>
      <c r="AB5" s="11"/>
      <c r="AC5" s="17"/>
      <c r="AD5" s="17"/>
      <c r="AE5" s="17"/>
      <c r="AF5" s="17"/>
      <c r="AG5" s="17"/>
      <c r="AH5" s="17"/>
      <c r="AI5" s="17"/>
      <c r="AJ5" s="17"/>
      <c r="AK5" s="17"/>
      <c r="AL5" s="17"/>
      <c r="AM5" s="46"/>
    </row>
    <row r="6" spans="1:39">
      <c r="A6" s="11"/>
      <c r="B6" s="11"/>
      <c r="C6" s="11"/>
      <c r="D6" s="18"/>
      <c r="E6" s="18"/>
      <c r="F6" s="18"/>
      <c r="G6" s="18"/>
      <c r="H6" s="18"/>
      <c r="I6" s="18"/>
      <c r="J6" s="18"/>
      <c r="K6" s="18"/>
      <c r="L6" s="18"/>
      <c r="M6" s="18"/>
      <c r="N6" s="18"/>
      <c r="O6" s="30"/>
      <c r="P6" s="18"/>
      <c r="Q6" s="18"/>
      <c r="R6" s="18"/>
      <c r="S6" s="18"/>
      <c r="T6" s="18"/>
      <c r="U6" s="18"/>
      <c r="V6" s="18"/>
      <c r="W6" s="18"/>
      <c r="X6" s="18"/>
      <c r="Y6" s="18"/>
      <c r="Z6" s="18"/>
      <c r="AA6" s="39"/>
      <c r="AB6" s="18"/>
      <c r="AC6" s="18"/>
      <c r="AD6" s="18"/>
      <c r="AE6" s="18"/>
      <c r="AF6" s="18"/>
      <c r="AG6" s="18"/>
      <c r="AH6" s="18"/>
      <c r="AI6" s="18"/>
      <c r="AJ6" s="18"/>
      <c r="AK6" s="18"/>
      <c r="AL6" s="18"/>
      <c r="AM6" s="47"/>
    </row>
    <row r="7" spans="1:39">
      <c r="A7" s="19" t="s">
        <v>68</v>
      </c>
      <c r="B7" s="19"/>
      <c r="C7" s="11"/>
      <c r="D7" s="20"/>
      <c r="E7" s="20"/>
      <c r="F7" s="20"/>
      <c r="G7" s="20"/>
      <c r="H7" s="20"/>
      <c r="I7" s="20"/>
      <c r="J7" s="20"/>
      <c r="K7" s="20"/>
      <c r="L7" s="20"/>
      <c r="M7" s="20"/>
      <c r="N7" s="20"/>
      <c r="O7" s="31"/>
      <c r="P7" s="20"/>
      <c r="Q7" s="20"/>
      <c r="R7" s="20"/>
      <c r="S7" s="20"/>
      <c r="T7" s="20"/>
      <c r="U7" s="20"/>
      <c r="V7" s="20"/>
      <c r="W7" s="20"/>
      <c r="X7" s="20"/>
      <c r="Y7" s="20"/>
      <c r="Z7" s="20"/>
      <c r="AA7" s="40"/>
      <c r="AB7" s="20"/>
      <c r="AC7" s="20"/>
      <c r="AD7" s="20"/>
      <c r="AE7" s="20"/>
      <c r="AF7" s="20"/>
      <c r="AG7" s="20"/>
      <c r="AH7" s="20"/>
      <c r="AI7" s="20"/>
      <c r="AJ7" s="20"/>
      <c r="AK7" s="20"/>
      <c r="AL7" s="20"/>
      <c r="AM7" s="48"/>
    </row>
    <row r="8" spans="1:39">
      <c r="A8" s="11"/>
      <c r="B8" s="11" t="s">
        <v>69</v>
      </c>
      <c r="C8" s="11"/>
      <c r="D8" s="20">
        <v>340</v>
      </c>
      <c r="E8" s="20">
        <v>340</v>
      </c>
      <c r="F8" s="20">
        <v>425</v>
      </c>
      <c r="G8" s="20">
        <v>425</v>
      </c>
      <c r="H8" s="20">
        <v>510</v>
      </c>
      <c r="I8" s="20">
        <v>425</v>
      </c>
      <c r="J8" s="20">
        <v>510</v>
      </c>
      <c r="K8" s="20">
        <v>595</v>
      </c>
      <c r="L8" s="20">
        <v>595</v>
      </c>
      <c r="M8" s="20">
        <v>680</v>
      </c>
      <c r="N8" s="20">
        <v>850</v>
      </c>
      <c r="O8" s="31">
        <v>765</v>
      </c>
      <c r="P8" s="20">
        <v>880</v>
      </c>
      <c r="Q8" s="20">
        <v>880</v>
      </c>
      <c r="R8" s="20">
        <v>990</v>
      </c>
      <c r="S8" s="20">
        <v>1100</v>
      </c>
      <c r="T8" s="20">
        <v>1100</v>
      </c>
      <c r="U8" s="20">
        <v>1210</v>
      </c>
      <c r="V8" s="20">
        <v>1100</v>
      </c>
      <c r="W8" s="20">
        <v>1210</v>
      </c>
      <c r="X8" s="20">
        <v>1430</v>
      </c>
      <c r="Y8" s="20">
        <v>1540</v>
      </c>
      <c r="Z8" s="20">
        <v>1540</v>
      </c>
      <c r="AA8" s="40">
        <v>1650</v>
      </c>
      <c r="AB8" s="20">
        <v>1740</v>
      </c>
      <c r="AC8" s="20">
        <v>1885</v>
      </c>
      <c r="AD8" s="20">
        <v>2175</v>
      </c>
      <c r="AE8" s="20">
        <v>2175</v>
      </c>
      <c r="AF8" s="20">
        <v>2175</v>
      </c>
      <c r="AG8" s="20">
        <v>2320</v>
      </c>
      <c r="AH8" s="20">
        <v>2900</v>
      </c>
      <c r="AI8" s="20">
        <v>2900</v>
      </c>
      <c r="AJ8" s="20">
        <v>2900</v>
      </c>
      <c r="AK8" s="20">
        <v>3045</v>
      </c>
      <c r="AL8" s="20">
        <v>3045</v>
      </c>
      <c r="AM8" s="48">
        <v>3335</v>
      </c>
    </row>
    <row r="9" spans="1:39">
      <c r="A9" s="11"/>
      <c r="B9" s="11" t="s">
        <v>70</v>
      </c>
      <c r="C9" s="11"/>
      <c r="D9" s="20"/>
      <c r="E9" s="20"/>
      <c r="F9" s="20"/>
      <c r="G9" s="20"/>
      <c r="H9" s="20"/>
      <c r="I9" s="20"/>
      <c r="J9" s="20"/>
      <c r="K9" s="20"/>
      <c r="L9" s="20"/>
      <c r="M9" s="20"/>
      <c r="N9" s="20"/>
      <c r="O9" s="31"/>
      <c r="P9" s="20"/>
      <c r="Q9" s="20"/>
      <c r="R9" s="20"/>
      <c r="S9" s="20"/>
      <c r="T9" s="20"/>
      <c r="U9" s="20"/>
      <c r="V9" s="20"/>
      <c r="W9" s="20"/>
      <c r="X9" s="20"/>
      <c r="Y9" s="20"/>
      <c r="Z9" s="20"/>
      <c r="AA9" s="40"/>
      <c r="AB9" s="20"/>
      <c r="AC9" s="20"/>
      <c r="AD9" s="20"/>
      <c r="AE9" s="20"/>
      <c r="AF9" s="20"/>
      <c r="AG9" s="20"/>
      <c r="AH9" s="20"/>
      <c r="AI9" s="20"/>
      <c r="AJ9" s="20"/>
      <c r="AK9" s="20"/>
      <c r="AL9" s="20"/>
      <c r="AM9" s="48"/>
    </row>
    <row r="10" spans="1:39">
      <c r="A10" s="11"/>
      <c r="B10" s="11" t="s">
        <v>71</v>
      </c>
      <c r="C10" s="11"/>
      <c r="D10" s="20"/>
      <c r="E10" s="20"/>
      <c r="F10" s="20"/>
      <c r="G10" s="20"/>
      <c r="H10" s="20"/>
      <c r="I10" s="20"/>
      <c r="J10" s="20"/>
      <c r="K10" s="20"/>
      <c r="L10" s="20"/>
      <c r="M10" s="20"/>
      <c r="N10" s="20"/>
      <c r="O10" s="31"/>
      <c r="P10" s="20"/>
      <c r="Q10" s="20"/>
      <c r="R10" s="20"/>
      <c r="S10" s="20"/>
      <c r="T10" s="20"/>
      <c r="U10" s="20"/>
      <c r="V10" s="20"/>
      <c r="W10" s="20"/>
      <c r="X10" s="20"/>
      <c r="Y10" s="20"/>
      <c r="Z10" s="20"/>
      <c r="AA10" s="40"/>
      <c r="AB10" s="20"/>
      <c r="AC10" s="20"/>
      <c r="AD10" s="20"/>
      <c r="AE10" s="20"/>
      <c r="AF10" s="20"/>
      <c r="AG10" s="20"/>
      <c r="AH10" s="20"/>
      <c r="AI10" s="20"/>
      <c r="AJ10" s="20"/>
      <c r="AK10" s="20"/>
      <c r="AL10" s="20"/>
      <c r="AM10" s="48"/>
    </row>
    <row r="11" spans="1:39">
      <c r="A11" s="11"/>
      <c r="B11" s="11" t="s">
        <v>72</v>
      </c>
      <c r="C11" s="11"/>
      <c r="D11" s="21"/>
      <c r="E11" s="21"/>
      <c r="F11" s="21"/>
      <c r="G11" s="21"/>
      <c r="H11" s="21"/>
      <c r="I11" s="21"/>
      <c r="J11" s="21"/>
      <c r="K11" s="21"/>
      <c r="L11" s="21"/>
      <c r="M11" s="21"/>
      <c r="N11" s="21"/>
      <c r="O11" s="32"/>
      <c r="P11" s="21"/>
      <c r="Q11" s="21"/>
      <c r="R11" s="21"/>
      <c r="S11" s="21"/>
      <c r="T11" s="21"/>
      <c r="U11" s="21"/>
      <c r="V11" s="21"/>
      <c r="W11" s="21"/>
      <c r="X11" s="21"/>
      <c r="Y11" s="21"/>
      <c r="Z11" s="21"/>
      <c r="AA11" s="41"/>
      <c r="AB11" s="21"/>
      <c r="AC11" s="21"/>
      <c r="AD11" s="21"/>
      <c r="AE11" s="21"/>
      <c r="AF11" s="21"/>
      <c r="AG11" s="21"/>
      <c r="AH11" s="21"/>
      <c r="AI11" s="21"/>
      <c r="AJ11" s="21"/>
      <c r="AK11" s="21"/>
      <c r="AL11" s="21"/>
      <c r="AM11" s="49"/>
    </row>
    <row r="12" spans="1:39">
      <c r="A12" s="22" t="s">
        <v>73</v>
      </c>
      <c r="B12" s="22"/>
      <c r="C12" s="22"/>
      <c r="D12" s="23">
        <f t="shared" ref="D12:AM12" si="2">SUM(D8:D11)</f>
        <v>340</v>
      </c>
      <c r="E12" s="23">
        <f t="shared" si="2"/>
        <v>340</v>
      </c>
      <c r="F12" s="23">
        <f t="shared" si="2"/>
        <v>425</v>
      </c>
      <c r="G12" s="23">
        <f t="shared" si="2"/>
        <v>425</v>
      </c>
      <c r="H12" s="23">
        <f t="shared" si="2"/>
        <v>510</v>
      </c>
      <c r="I12" s="23">
        <f t="shared" si="2"/>
        <v>425</v>
      </c>
      <c r="J12" s="23">
        <f t="shared" si="2"/>
        <v>510</v>
      </c>
      <c r="K12" s="23">
        <f t="shared" si="2"/>
        <v>595</v>
      </c>
      <c r="L12" s="23">
        <f t="shared" si="2"/>
        <v>595</v>
      </c>
      <c r="M12" s="23">
        <f t="shared" si="2"/>
        <v>680</v>
      </c>
      <c r="N12" s="23">
        <f t="shared" si="2"/>
        <v>850</v>
      </c>
      <c r="O12" s="33">
        <f t="shared" si="2"/>
        <v>765</v>
      </c>
      <c r="P12" s="23">
        <f t="shared" si="2"/>
        <v>880</v>
      </c>
      <c r="Q12" s="23">
        <f t="shared" si="2"/>
        <v>880</v>
      </c>
      <c r="R12" s="23">
        <f t="shared" si="2"/>
        <v>990</v>
      </c>
      <c r="S12" s="23">
        <f t="shared" si="2"/>
        <v>1100</v>
      </c>
      <c r="T12" s="23">
        <f t="shared" si="2"/>
        <v>1100</v>
      </c>
      <c r="U12" s="23">
        <f t="shared" si="2"/>
        <v>1210</v>
      </c>
      <c r="V12" s="23">
        <f t="shared" si="2"/>
        <v>1100</v>
      </c>
      <c r="W12" s="23">
        <f t="shared" si="2"/>
        <v>1210</v>
      </c>
      <c r="X12" s="23">
        <f t="shared" si="2"/>
        <v>1430</v>
      </c>
      <c r="Y12" s="23">
        <f t="shared" si="2"/>
        <v>1540</v>
      </c>
      <c r="Z12" s="23">
        <f t="shared" si="2"/>
        <v>1540</v>
      </c>
      <c r="AA12" s="42">
        <f t="shared" si="2"/>
        <v>1650</v>
      </c>
      <c r="AB12" s="23">
        <f t="shared" si="2"/>
        <v>1740</v>
      </c>
      <c r="AC12" s="23">
        <f t="shared" si="2"/>
        <v>1885</v>
      </c>
      <c r="AD12" s="23">
        <f t="shared" si="2"/>
        <v>2175</v>
      </c>
      <c r="AE12" s="23">
        <f t="shared" si="2"/>
        <v>2175</v>
      </c>
      <c r="AF12" s="23">
        <f t="shared" si="2"/>
        <v>2175</v>
      </c>
      <c r="AG12" s="23">
        <f t="shared" si="2"/>
        <v>2320</v>
      </c>
      <c r="AH12" s="23">
        <f t="shared" si="2"/>
        <v>2900</v>
      </c>
      <c r="AI12" s="23">
        <f t="shared" si="2"/>
        <v>2900</v>
      </c>
      <c r="AJ12" s="23">
        <f t="shared" si="2"/>
        <v>2900</v>
      </c>
      <c r="AK12" s="23">
        <f t="shared" si="2"/>
        <v>3045</v>
      </c>
      <c r="AL12" s="23">
        <f t="shared" si="2"/>
        <v>3045</v>
      </c>
      <c r="AM12" s="50">
        <f t="shared" si="2"/>
        <v>3335</v>
      </c>
    </row>
    <row r="13" spans="1:39">
      <c r="A13" s="19" t="s">
        <v>74</v>
      </c>
      <c r="B13" s="11"/>
      <c r="C13" s="11"/>
      <c r="D13" s="20"/>
      <c r="E13" s="20"/>
      <c r="F13" s="20"/>
      <c r="G13" s="20"/>
      <c r="H13" s="20"/>
      <c r="I13" s="20"/>
      <c r="J13" s="20"/>
      <c r="K13" s="20"/>
      <c r="L13" s="20"/>
      <c r="M13" s="20"/>
      <c r="N13" s="20"/>
      <c r="O13" s="31"/>
      <c r="P13" s="20"/>
      <c r="Q13" s="20"/>
      <c r="R13" s="20"/>
      <c r="S13" s="20"/>
      <c r="T13" s="20"/>
      <c r="U13" s="20"/>
      <c r="V13" s="20"/>
      <c r="W13" s="20"/>
      <c r="X13" s="20"/>
      <c r="Y13" s="20"/>
      <c r="Z13" s="20"/>
      <c r="AA13" s="40"/>
      <c r="AB13" s="20"/>
      <c r="AC13" s="20"/>
      <c r="AD13" s="20"/>
      <c r="AE13" s="20"/>
      <c r="AF13" s="20"/>
      <c r="AG13" s="20"/>
      <c r="AH13" s="20"/>
      <c r="AI13" s="20"/>
      <c r="AJ13" s="20"/>
      <c r="AK13" s="20"/>
      <c r="AL13" s="20"/>
      <c r="AM13" s="48"/>
    </row>
    <row r="14" spans="1:39">
      <c r="A14" s="11"/>
      <c r="B14" s="11" t="s">
        <v>75</v>
      </c>
      <c r="C14" s="11"/>
      <c r="D14" s="20">
        <v>300</v>
      </c>
      <c r="E14" s="20">
        <v>150</v>
      </c>
      <c r="F14" s="20">
        <v>100</v>
      </c>
      <c r="G14" s="20">
        <v>100</v>
      </c>
      <c r="H14" s="20">
        <v>150</v>
      </c>
      <c r="I14" s="20">
        <v>100</v>
      </c>
      <c r="J14" s="20">
        <v>130</v>
      </c>
      <c r="K14" s="20">
        <v>180</v>
      </c>
      <c r="L14" s="20">
        <v>200</v>
      </c>
      <c r="M14" s="20">
        <v>130</v>
      </c>
      <c r="N14" s="20">
        <v>180</v>
      </c>
      <c r="O14" s="31">
        <v>200</v>
      </c>
      <c r="P14" s="20">
        <v>150</v>
      </c>
      <c r="Q14" s="20">
        <v>200</v>
      </c>
      <c r="R14" s="20">
        <v>250</v>
      </c>
      <c r="S14" s="20">
        <v>300</v>
      </c>
      <c r="T14" s="20">
        <v>350</v>
      </c>
      <c r="U14" s="20">
        <v>250</v>
      </c>
      <c r="V14" s="20">
        <v>200</v>
      </c>
      <c r="W14" s="20">
        <v>300</v>
      </c>
      <c r="X14" s="20">
        <v>350</v>
      </c>
      <c r="Y14" s="20">
        <v>400</v>
      </c>
      <c r="Z14" s="20">
        <v>200</v>
      </c>
      <c r="AA14" s="40">
        <v>350</v>
      </c>
      <c r="AB14" s="20">
        <v>200</v>
      </c>
      <c r="AC14" s="20">
        <v>400</v>
      </c>
      <c r="AD14" s="20">
        <v>450</v>
      </c>
      <c r="AE14" s="20">
        <v>400</v>
      </c>
      <c r="AF14" s="20">
        <v>250</v>
      </c>
      <c r="AG14" s="20">
        <v>250</v>
      </c>
      <c r="AH14" s="20">
        <v>400</v>
      </c>
      <c r="AI14" s="20">
        <v>250</v>
      </c>
      <c r="AJ14" s="20">
        <v>150</v>
      </c>
      <c r="AK14" s="20">
        <v>300</v>
      </c>
      <c r="AL14" s="20">
        <v>450</v>
      </c>
      <c r="AM14" s="48">
        <v>300</v>
      </c>
    </row>
    <row r="15" spans="1:39">
      <c r="A15" s="11"/>
      <c r="B15" s="11" t="s">
        <v>76</v>
      </c>
      <c r="C15" s="11"/>
      <c r="D15" s="20"/>
      <c r="E15" s="20"/>
      <c r="F15" s="20"/>
      <c r="G15" s="20"/>
      <c r="H15" s="20"/>
      <c r="I15" s="20"/>
      <c r="J15" s="20"/>
      <c r="K15" s="20"/>
      <c r="L15" s="20"/>
      <c r="M15" s="20"/>
      <c r="N15" s="20"/>
      <c r="O15" s="31"/>
      <c r="P15" s="20"/>
      <c r="Q15" s="20"/>
      <c r="R15" s="20"/>
      <c r="S15" s="20"/>
      <c r="T15" s="20"/>
      <c r="U15" s="20"/>
      <c r="V15" s="20"/>
      <c r="W15" s="20"/>
      <c r="X15" s="20"/>
      <c r="Y15" s="20"/>
      <c r="Z15" s="20"/>
      <c r="AA15" s="40"/>
      <c r="AB15" s="20"/>
      <c r="AC15" s="20"/>
      <c r="AD15" s="20"/>
      <c r="AE15" s="20"/>
      <c r="AF15" s="20"/>
      <c r="AG15" s="20"/>
      <c r="AH15" s="20"/>
      <c r="AI15" s="20"/>
      <c r="AJ15" s="20"/>
      <c r="AK15" s="20"/>
      <c r="AL15" s="20"/>
      <c r="AM15" s="48"/>
    </row>
    <row r="16" spans="1:39">
      <c r="A16" s="11"/>
      <c r="B16" s="11" t="s">
        <v>77</v>
      </c>
      <c r="C16" s="11"/>
      <c r="D16" s="20"/>
      <c r="E16" s="20"/>
      <c r="F16" s="20"/>
      <c r="G16" s="20"/>
      <c r="H16" s="20"/>
      <c r="I16" s="20"/>
      <c r="J16" s="20"/>
      <c r="K16" s="20"/>
      <c r="L16" s="20"/>
      <c r="M16" s="20"/>
      <c r="N16" s="20"/>
      <c r="O16" s="31"/>
      <c r="P16" s="20"/>
      <c r="Q16" s="20"/>
      <c r="R16" s="20"/>
      <c r="S16" s="20"/>
      <c r="T16" s="20"/>
      <c r="U16" s="20"/>
      <c r="V16" s="20"/>
      <c r="W16" s="20"/>
      <c r="X16" s="20"/>
      <c r="Y16" s="20"/>
      <c r="Z16" s="20"/>
      <c r="AA16" s="40"/>
      <c r="AB16" s="20"/>
      <c r="AC16" s="20"/>
      <c r="AD16" s="20"/>
      <c r="AE16" s="20"/>
      <c r="AF16" s="20"/>
      <c r="AG16" s="20"/>
      <c r="AH16" s="20"/>
      <c r="AI16" s="20"/>
      <c r="AJ16" s="20"/>
      <c r="AK16" s="20"/>
      <c r="AL16" s="20"/>
      <c r="AM16" s="48"/>
    </row>
    <row r="17" spans="1:39">
      <c r="A17" s="11"/>
      <c r="B17" s="11" t="s">
        <v>78</v>
      </c>
      <c r="C17" s="11"/>
      <c r="D17" s="20"/>
      <c r="E17" s="20"/>
      <c r="F17" s="20"/>
      <c r="G17" s="20"/>
      <c r="H17" s="20"/>
      <c r="I17" s="20"/>
      <c r="J17" s="20"/>
      <c r="K17" s="20"/>
      <c r="L17" s="20"/>
      <c r="M17" s="20"/>
      <c r="N17" s="20"/>
      <c r="O17" s="31"/>
      <c r="P17" s="20"/>
      <c r="Q17" s="20"/>
      <c r="R17" s="20"/>
      <c r="S17" s="20"/>
      <c r="T17" s="20"/>
      <c r="U17" s="20"/>
      <c r="V17" s="20"/>
      <c r="W17" s="20"/>
      <c r="X17" s="20"/>
      <c r="Y17" s="20"/>
      <c r="Z17" s="20"/>
      <c r="AA17" s="40"/>
      <c r="AB17" s="20"/>
      <c r="AC17" s="20"/>
      <c r="AD17" s="20"/>
      <c r="AE17" s="20"/>
      <c r="AF17" s="20"/>
      <c r="AG17" s="20"/>
      <c r="AH17" s="20"/>
      <c r="AI17" s="20"/>
      <c r="AJ17" s="20"/>
      <c r="AK17" s="20"/>
      <c r="AL17" s="20"/>
      <c r="AM17" s="48"/>
    </row>
    <row r="18" spans="1:39">
      <c r="A18" s="11"/>
      <c r="B18" s="11" t="s">
        <v>79</v>
      </c>
      <c r="C18" s="11"/>
      <c r="D18" s="20"/>
      <c r="E18" s="20"/>
      <c r="F18" s="20"/>
      <c r="G18" s="20"/>
      <c r="H18" s="20"/>
      <c r="I18" s="20"/>
      <c r="J18" s="20"/>
      <c r="K18" s="20"/>
      <c r="L18" s="20"/>
      <c r="M18" s="20"/>
      <c r="N18" s="20"/>
      <c r="O18" s="31"/>
      <c r="P18" s="20"/>
      <c r="Q18" s="20"/>
      <c r="R18" s="20"/>
      <c r="S18" s="20"/>
      <c r="T18" s="20"/>
      <c r="U18" s="20"/>
      <c r="V18" s="20"/>
      <c r="W18" s="20"/>
      <c r="X18" s="20"/>
      <c r="Y18" s="20"/>
      <c r="Z18" s="20"/>
      <c r="AA18" s="40"/>
      <c r="AB18" s="20"/>
      <c r="AC18" s="20"/>
      <c r="AD18" s="20"/>
      <c r="AE18" s="20"/>
      <c r="AF18" s="20"/>
      <c r="AG18" s="20"/>
      <c r="AH18" s="20"/>
      <c r="AI18" s="20"/>
      <c r="AJ18" s="20"/>
      <c r="AK18" s="20"/>
      <c r="AL18" s="20"/>
      <c r="AM18" s="48"/>
    </row>
    <row r="19" spans="1:39">
      <c r="A19" s="11"/>
      <c r="B19" s="11" t="s">
        <v>80</v>
      </c>
      <c r="C19" s="11"/>
      <c r="D19" s="20"/>
      <c r="E19" s="20"/>
      <c r="F19" s="20"/>
      <c r="G19" s="20"/>
      <c r="H19" s="20"/>
      <c r="I19" s="20"/>
      <c r="J19" s="20"/>
      <c r="K19" s="20"/>
      <c r="L19" s="20"/>
      <c r="M19" s="20"/>
      <c r="N19" s="20"/>
      <c r="O19" s="31"/>
      <c r="P19" s="20"/>
      <c r="Q19" s="20"/>
      <c r="R19" s="20"/>
      <c r="S19" s="20"/>
      <c r="T19" s="20"/>
      <c r="U19" s="20"/>
      <c r="V19" s="20"/>
      <c r="W19" s="20"/>
      <c r="X19" s="20"/>
      <c r="Y19" s="20"/>
      <c r="Z19" s="20"/>
      <c r="AA19" s="40"/>
      <c r="AB19" s="20"/>
      <c r="AC19" s="20"/>
      <c r="AD19" s="20"/>
      <c r="AE19" s="20"/>
      <c r="AF19" s="20"/>
      <c r="AG19" s="20"/>
      <c r="AH19" s="20"/>
      <c r="AI19" s="20"/>
      <c r="AJ19" s="20"/>
      <c r="AK19" s="20"/>
      <c r="AL19" s="20"/>
      <c r="AM19" s="48"/>
    </row>
    <row r="20" spans="1:39">
      <c r="A20" s="11"/>
      <c r="B20" s="11" t="s">
        <v>81</v>
      </c>
      <c r="C20" s="11"/>
      <c r="D20" s="20"/>
      <c r="E20" s="20"/>
      <c r="F20" s="20"/>
      <c r="G20" s="20"/>
      <c r="H20" s="20"/>
      <c r="I20" s="20"/>
      <c r="J20" s="20"/>
      <c r="K20" s="20"/>
      <c r="L20" s="20"/>
      <c r="M20" s="20"/>
      <c r="N20" s="20"/>
      <c r="O20" s="31"/>
      <c r="P20" s="20"/>
      <c r="Q20" s="20"/>
      <c r="R20" s="20"/>
      <c r="S20" s="20"/>
      <c r="T20" s="20"/>
      <c r="U20" s="20"/>
      <c r="V20" s="20"/>
      <c r="W20" s="20"/>
      <c r="X20" s="20"/>
      <c r="Y20" s="20"/>
      <c r="Z20" s="20"/>
      <c r="AA20" s="40"/>
      <c r="AB20" s="20"/>
      <c r="AC20" s="20"/>
      <c r="AD20" s="20"/>
      <c r="AE20" s="20"/>
      <c r="AF20" s="20"/>
      <c r="AG20" s="20"/>
      <c r="AH20" s="20"/>
      <c r="AI20" s="20"/>
      <c r="AJ20" s="20"/>
      <c r="AK20" s="20"/>
      <c r="AL20" s="20"/>
      <c r="AM20" s="48"/>
    </row>
    <row r="21" spans="1:39">
      <c r="A21" s="11"/>
      <c r="B21" s="11" t="s">
        <v>82</v>
      </c>
      <c r="C21" s="11"/>
      <c r="D21" s="20"/>
      <c r="E21" s="20"/>
      <c r="F21" s="20"/>
      <c r="G21" s="20"/>
      <c r="H21" s="20"/>
      <c r="I21" s="20"/>
      <c r="J21" s="20"/>
      <c r="K21" s="20"/>
      <c r="L21" s="20"/>
      <c r="M21" s="20"/>
      <c r="N21" s="20"/>
      <c r="O21" s="31"/>
      <c r="P21" s="20"/>
      <c r="Q21" s="20"/>
      <c r="R21" s="20"/>
      <c r="S21" s="20"/>
      <c r="T21" s="20"/>
      <c r="U21" s="20"/>
      <c r="V21" s="20"/>
      <c r="W21" s="20"/>
      <c r="X21" s="20"/>
      <c r="Y21" s="20"/>
      <c r="Z21" s="20"/>
      <c r="AA21" s="40"/>
      <c r="AB21" s="20"/>
      <c r="AC21" s="20"/>
      <c r="AD21" s="20"/>
      <c r="AE21" s="20"/>
      <c r="AF21" s="20"/>
      <c r="AG21" s="20"/>
      <c r="AH21" s="20"/>
      <c r="AI21" s="20"/>
      <c r="AJ21" s="20"/>
      <c r="AK21" s="20"/>
      <c r="AL21" s="20"/>
      <c r="AM21" s="48"/>
    </row>
    <row r="22" spans="1:39">
      <c r="A22" s="11"/>
      <c r="B22" s="11" t="s">
        <v>83</v>
      </c>
      <c r="C22" s="11"/>
      <c r="D22" s="20"/>
      <c r="E22" s="20"/>
      <c r="F22" s="20"/>
      <c r="G22" s="20"/>
      <c r="H22" s="20"/>
      <c r="I22" s="20"/>
      <c r="J22" s="20"/>
      <c r="K22" s="20"/>
      <c r="L22" s="20"/>
      <c r="M22" s="20"/>
      <c r="N22" s="20"/>
      <c r="O22" s="31"/>
      <c r="P22" s="20"/>
      <c r="Q22" s="20"/>
      <c r="R22" s="20"/>
      <c r="S22" s="20"/>
      <c r="T22" s="20"/>
      <c r="U22" s="20"/>
      <c r="V22" s="20"/>
      <c r="W22" s="20"/>
      <c r="X22" s="20"/>
      <c r="Y22" s="20"/>
      <c r="Z22" s="20"/>
      <c r="AA22" s="40"/>
      <c r="AB22" s="20"/>
      <c r="AC22" s="20"/>
      <c r="AD22" s="20"/>
      <c r="AE22" s="20"/>
      <c r="AF22" s="20"/>
      <c r="AG22" s="20"/>
      <c r="AH22" s="20"/>
      <c r="AI22" s="20"/>
      <c r="AJ22" s="20"/>
      <c r="AK22" s="20"/>
      <c r="AL22" s="20"/>
      <c r="AM22" s="48"/>
    </row>
    <row r="23" spans="1:39">
      <c r="A23" s="11"/>
      <c r="B23" s="11" t="s">
        <v>84</v>
      </c>
      <c r="C23" s="11"/>
      <c r="D23" s="20"/>
      <c r="E23" s="20"/>
      <c r="F23" s="20"/>
      <c r="G23" s="20"/>
      <c r="H23" s="20"/>
      <c r="I23" s="20"/>
      <c r="J23" s="20"/>
      <c r="K23" s="20"/>
      <c r="L23" s="20"/>
      <c r="M23" s="20"/>
      <c r="N23" s="20"/>
      <c r="O23" s="31"/>
      <c r="P23" s="20"/>
      <c r="Q23" s="20"/>
      <c r="R23" s="20"/>
      <c r="S23" s="20"/>
      <c r="T23" s="20"/>
      <c r="U23" s="20"/>
      <c r="V23" s="20"/>
      <c r="W23" s="20"/>
      <c r="X23" s="20"/>
      <c r="Y23" s="20"/>
      <c r="Z23" s="20"/>
      <c r="AA23" s="40"/>
      <c r="AB23" s="20"/>
      <c r="AC23" s="20"/>
      <c r="AD23" s="20"/>
      <c r="AE23" s="20"/>
      <c r="AF23" s="20"/>
      <c r="AG23" s="20"/>
      <c r="AH23" s="20"/>
      <c r="AI23" s="20"/>
      <c r="AJ23" s="20"/>
      <c r="AK23" s="20"/>
      <c r="AL23" s="20"/>
      <c r="AM23" s="48"/>
    </row>
    <row r="24" spans="1:39">
      <c r="A24" s="11"/>
      <c r="B24" s="11" t="s">
        <v>85</v>
      </c>
      <c r="C24" s="11"/>
      <c r="D24" s="20"/>
      <c r="E24" s="20"/>
      <c r="F24" s="20"/>
      <c r="G24" s="20"/>
      <c r="H24" s="20"/>
      <c r="I24" s="20"/>
      <c r="J24" s="20"/>
      <c r="K24" s="20"/>
      <c r="L24" s="20"/>
      <c r="M24" s="20"/>
      <c r="N24" s="20"/>
      <c r="O24" s="31"/>
      <c r="P24" s="20"/>
      <c r="Q24" s="20"/>
      <c r="R24" s="20"/>
      <c r="S24" s="20"/>
      <c r="T24" s="20"/>
      <c r="U24" s="20"/>
      <c r="V24" s="20"/>
      <c r="W24" s="20"/>
      <c r="X24" s="20"/>
      <c r="Y24" s="20"/>
      <c r="Z24" s="20"/>
      <c r="AA24" s="40"/>
      <c r="AB24" s="20"/>
      <c r="AC24" s="20"/>
      <c r="AD24" s="20"/>
      <c r="AE24" s="20"/>
      <c r="AF24" s="20"/>
      <c r="AG24" s="20"/>
      <c r="AH24" s="20"/>
      <c r="AI24" s="20"/>
      <c r="AJ24" s="20"/>
      <c r="AK24" s="20"/>
      <c r="AL24" s="20"/>
      <c r="AM24" s="48"/>
    </row>
    <row r="25" spans="1:39">
      <c r="A25" s="11"/>
      <c r="B25" s="11" t="s">
        <v>86</v>
      </c>
      <c r="C25" s="11"/>
      <c r="D25" s="20"/>
      <c r="E25" s="20"/>
      <c r="F25" s="20"/>
      <c r="G25" s="20"/>
      <c r="H25" s="20"/>
      <c r="I25" s="20"/>
      <c r="J25" s="20"/>
      <c r="K25" s="20"/>
      <c r="L25" s="20"/>
      <c r="M25" s="20"/>
      <c r="N25" s="20"/>
      <c r="O25" s="31"/>
      <c r="P25" s="20"/>
      <c r="Q25" s="20"/>
      <c r="R25" s="20"/>
      <c r="S25" s="20"/>
      <c r="T25" s="20"/>
      <c r="U25" s="20"/>
      <c r="V25" s="20"/>
      <c r="W25" s="20"/>
      <c r="X25" s="20"/>
      <c r="Y25" s="20"/>
      <c r="Z25" s="20"/>
      <c r="AA25" s="40"/>
      <c r="AB25" s="20"/>
      <c r="AC25" s="20"/>
      <c r="AD25" s="20"/>
      <c r="AE25" s="20"/>
      <c r="AF25" s="20"/>
      <c r="AG25" s="20"/>
      <c r="AH25" s="20"/>
      <c r="AI25" s="20"/>
      <c r="AJ25" s="20"/>
      <c r="AK25" s="20"/>
      <c r="AL25" s="20"/>
      <c r="AM25" s="48"/>
    </row>
    <row r="26" spans="1:39">
      <c r="A26" s="11"/>
      <c r="B26" s="11" t="s">
        <v>87</v>
      </c>
      <c r="C26" s="11"/>
      <c r="D26" s="20"/>
      <c r="E26" s="20"/>
      <c r="F26" s="20"/>
      <c r="G26" s="20"/>
      <c r="H26" s="20"/>
      <c r="I26" s="20"/>
      <c r="J26" s="20"/>
      <c r="K26" s="20"/>
      <c r="L26" s="20"/>
      <c r="M26" s="20"/>
      <c r="N26" s="20"/>
      <c r="O26" s="31"/>
      <c r="P26" s="20"/>
      <c r="Q26" s="20"/>
      <c r="R26" s="20"/>
      <c r="S26" s="20"/>
      <c r="T26" s="20"/>
      <c r="U26" s="20"/>
      <c r="V26" s="20"/>
      <c r="W26" s="20"/>
      <c r="X26" s="20"/>
      <c r="Y26" s="20"/>
      <c r="Z26" s="20"/>
      <c r="AA26" s="40"/>
      <c r="AB26" s="20"/>
      <c r="AC26" s="20"/>
      <c r="AD26" s="20"/>
      <c r="AE26" s="20"/>
      <c r="AF26" s="20"/>
      <c r="AG26" s="20"/>
      <c r="AH26" s="20"/>
      <c r="AI26" s="20"/>
      <c r="AJ26" s="20"/>
      <c r="AK26" s="20"/>
      <c r="AL26" s="20"/>
      <c r="AM26" s="48"/>
    </row>
    <row r="27" spans="1:39">
      <c r="A27" s="11"/>
      <c r="B27" s="11" t="s">
        <v>88</v>
      </c>
      <c r="C27" s="11"/>
      <c r="D27" s="21"/>
      <c r="E27" s="21"/>
      <c r="F27" s="21"/>
      <c r="G27" s="21"/>
      <c r="H27" s="21"/>
      <c r="I27" s="21"/>
      <c r="J27" s="21"/>
      <c r="K27" s="21"/>
      <c r="L27" s="21"/>
      <c r="M27" s="21"/>
      <c r="N27" s="21"/>
      <c r="O27" s="32"/>
      <c r="P27" s="21"/>
      <c r="Q27" s="21"/>
      <c r="R27" s="21"/>
      <c r="S27" s="21"/>
      <c r="T27" s="21"/>
      <c r="U27" s="21"/>
      <c r="V27" s="21"/>
      <c r="W27" s="21"/>
      <c r="X27" s="21"/>
      <c r="Y27" s="21"/>
      <c r="Z27" s="21"/>
      <c r="AA27" s="41"/>
      <c r="AB27" s="21"/>
      <c r="AC27" s="21"/>
      <c r="AD27" s="21"/>
      <c r="AE27" s="21"/>
      <c r="AF27" s="21"/>
      <c r="AG27" s="21"/>
      <c r="AH27" s="21"/>
      <c r="AI27" s="21"/>
      <c r="AJ27" s="21"/>
      <c r="AK27" s="21"/>
      <c r="AL27" s="21"/>
      <c r="AM27" s="49"/>
    </row>
    <row r="28" spans="1:39">
      <c r="A28" s="22" t="s">
        <v>89</v>
      </c>
      <c r="B28" s="22"/>
      <c r="C28" s="22"/>
      <c r="D28" s="23">
        <f t="shared" ref="D28:AM28" si="3">SUM(D14:D27)</f>
        <v>300</v>
      </c>
      <c r="E28" s="23">
        <f t="shared" si="3"/>
        <v>150</v>
      </c>
      <c r="F28" s="23">
        <f t="shared" si="3"/>
        <v>100</v>
      </c>
      <c r="G28" s="23">
        <f t="shared" si="3"/>
        <v>100</v>
      </c>
      <c r="H28" s="23">
        <f t="shared" si="3"/>
        <v>150</v>
      </c>
      <c r="I28" s="23">
        <f t="shared" si="3"/>
        <v>100</v>
      </c>
      <c r="J28" s="23">
        <f t="shared" si="3"/>
        <v>130</v>
      </c>
      <c r="K28" s="23">
        <f t="shared" si="3"/>
        <v>180</v>
      </c>
      <c r="L28" s="23">
        <f t="shared" si="3"/>
        <v>200</v>
      </c>
      <c r="M28" s="23">
        <f t="shared" si="3"/>
        <v>130</v>
      </c>
      <c r="N28" s="23">
        <f t="shared" si="3"/>
        <v>180</v>
      </c>
      <c r="O28" s="33">
        <f t="shared" si="3"/>
        <v>200</v>
      </c>
      <c r="P28" s="23">
        <f t="shared" si="3"/>
        <v>150</v>
      </c>
      <c r="Q28" s="23">
        <f t="shared" si="3"/>
        <v>200</v>
      </c>
      <c r="R28" s="23">
        <f t="shared" si="3"/>
        <v>250</v>
      </c>
      <c r="S28" s="23">
        <f t="shared" si="3"/>
        <v>300</v>
      </c>
      <c r="T28" s="23">
        <f t="shared" si="3"/>
        <v>350</v>
      </c>
      <c r="U28" s="23">
        <f t="shared" si="3"/>
        <v>250</v>
      </c>
      <c r="V28" s="23">
        <f t="shared" si="3"/>
        <v>200</v>
      </c>
      <c r="W28" s="23">
        <f t="shared" si="3"/>
        <v>300</v>
      </c>
      <c r="X28" s="23">
        <f t="shared" si="3"/>
        <v>350</v>
      </c>
      <c r="Y28" s="23">
        <f t="shared" si="3"/>
        <v>400</v>
      </c>
      <c r="Z28" s="23">
        <f t="shared" si="3"/>
        <v>200</v>
      </c>
      <c r="AA28" s="42">
        <f t="shared" si="3"/>
        <v>350</v>
      </c>
      <c r="AB28" s="23">
        <f t="shared" si="3"/>
        <v>200</v>
      </c>
      <c r="AC28" s="23">
        <f t="shared" si="3"/>
        <v>400</v>
      </c>
      <c r="AD28" s="23">
        <f t="shared" si="3"/>
        <v>450</v>
      </c>
      <c r="AE28" s="23">
        <f t="shared" si="3"/>
        <v>400</v>
      </c>
      <c r="AF28" s="23">
        <f t="shared" si="3"/>
        <v>250</v>
      </c>
      <c r="AG28" s="23">
        <f t="shared" si="3"/>
        <v>250</v>
      </c>
      <c r="AH28" s="23">
        <f t="shared" si="3"/>
        <v>400</v>
      </c>
      <c r="AI28" s="23">
        <f t="shared" si="3"/>
        <v>250</v>
      </c>
      <c r="AJ28" s="23">
        <f t="shared" si="3"/>
        <v>150</v>
      </c>
      <c r="AK28" s="23">
        <f t="shared" si="3"/>
        <v>300</v>
      </c>
      <c r="AL28" s="23">
        <f t="shared" si="3"/>
        <v>450</v>
      </c>
      <c r="AM28" s="50">
        <f t="shared" si="3"/>
        <v>300</v>
      </c>
    </row>
    <row r="29" spans="1:39">
      <c r="A29" s="19" t="s">
        <v>90</v>
      </c>
      <c r="B29" s="19"/>
      <c r="C29" s="19"/>
      <c r="D29" s="20"/>
      <c r="E29" s="20"/>
      <c r="F29" s="20"/>
      <c r="G29" s="20"/>
      <c r="H29" s="20"/>
      <c r="I29" s="20"/>
      <c r="J29" s="20"/>
      <c r="K29" s="20"/>
      <c r="L29" s="20"/>
      <c r="M29" s="20"/>
      <c r="N29" s="20"/>
      <c r="O29" s="31"/>
      <c r="P29" s="20"/>
      <c r="Q29" s="20"/>
      <c r="R29" s="20"/>
      <c r="S29" s="20"/>
      <c r="T29" s="20"/>
      <c r="U29" s="20"/>
      <c r="V29" s="20"/>
      <c r="W29" s="20"/>
      <c r="X29" s="20"/>
      <c r="Y29" s="20"/>
      <c r="Z29" s="20"/>
      <c r="AA29" s="40"/>
      <c r="AB29" s="20"/>
      <c r="AC29" s="20"/>
      <c r="AD29" s="20"/>
      <c r="AE29" s="20"/>
      <c r="AF29" s="20"/>
      <c r="AG29" s="20"/>
      <c r="AH29" s="20"/>
      <c r="AI29" s="20"/>
      <c r="AJ29" s="20"/>
      <c r="AK29" s="20"/>
      <c r="AL29" s="20"/>
      <c r="AM29" s="48"/>
    </row>
    <row r="30" spans="1:39">
      <c r="A30" s="11"/>
      <c r="B30" s="11" t="s">
        <v>91</v>
      </c>
      <c r="C30" s="11"/>
      <c r="D30" s="20"/>
      <c r="E30" s="20"/>
      <c r="F30" s="20"/>
      <c r="G30" s="20"/>
      <c r="H30" s="20"/>
      <c r="I30" s="20"/>
      <c r="J30" s="20"/>
      <c r="K30" s="20"/>
      <c r="L30" s="20"/>
      <c r="M30" s="20"/>
      <c r="N30" s="20"/>
      <c r="O30" s="31"/>
      <c r="P30" s="20"/>
      <c r="Q30" s="20"/>
      <c r="R30" s="20"/>
      <c r="S30" s="20"/>
      <c r="T30" s="20"/>
      <c r="U30" s="20"/>
      <c r="V30" s="20"/>
      <c r="W30" s="20"/>
      <c r="X30" s="20"/>
      <c r="Y30" s="20"/>
      <c r="Z30" s="20"/>
      <c r="AA30" s="40"/>
      <c r="AB30" s="20"/>
      <c r="AC30" s="20"/>
      <c r="AD30" s="20"/>
      <c r="AE30" s="20"/>
      <c r="AF30" s="20"/>
      <c r="AG30" s="20"/>
      <c r="AH30" s="20"/>
      <c r="AI30" s="20"/>
      <c r="AJ30" s="20"/>
      <c r="AK30" s="20"/>
      <c r="AL30" s="20"/>
      <c r="AM30" s="48"/>
    </row>
    <row r="31" spans="1:39">
      <c r="A31" s="11"/>
      <c r="B31" s="11" t="s">
        <v>92</v>
      </c>
      <c r="C31" s="11"/>
      <c r="D31" s="20"/>
      <c r="E31" s="20"/>
      <c r="F31" s="20"/>
      <c r="G31" s="20"/>
      <c r="H31" s="20"/>
      <c r="I31" s="20"/>
      <c r="J31" s="20"/>
      <c r="K31" s="20"/>
      <c r="L31" s="20"/>
      <c r="M31" s="20"/>
      <c r="N31" s="20"/>
      <c r="O31" s="31"/>
      <c r="P31" s="20"/>
      <c r="Q31" s="20"/>
      <c r="R31" s="20"/>
      <c r="S31" s="20"/>
      <c r="T31" s="20"/>
      <c r="U31" s="20"/>
      <c r="V31" s="20"/>
      <c r="W31" s="20"/>
      <c r="X31" s="20"/>
      <c r="Y31" s="20"/>
      <c r="Z31" s="20"/>
      <c r="AA31" s="40"/>
      <c r="AB31" s="20"/>
      <c r="AC31" s="20"/>
      <c r="AD31" s="20"/>
      <c r="AE31" s="20"/>
      <c r="AF31" s="20"/>
      <c r="AG31" s="20"/>
      <c r="AH31" s="20"/>
      <c r="AI31" s="20"/>
      <c r="AJ31" s="20"/>
      <c r="AK31" s="20"/>
      <c r="AL31" s="20"/>
      <c r="AM31" s="48"/>
    </row>
    <row r="32" spans="1:39">
      <c r="A32" s="11"/>
      <c r="B32" s="11" t="s">
        <v>93</v>
      </c>
      <c r="C32" s="11"/>
      <c r="D32" s="20"/>
      <c r="E32" s="20"/>
      <c r="F32" s="20"/>
      <c r="G32" s="20"/>
      <c r="H32" s="20"/>
      <c r="I32" s="20"/>
      <c r="J32" s="20"/>
      <c r="K32" s="20"/>
      <c r="L32" s="20"/>
      <c r="M32" s="20"/>
      <c r="N32" s="20"/>
      <c r="O32" s="31"/>
      <c r="P32" s="20"/>
      <c r="Q32" s="20"/>
      <c r="R32" s="20"/>
      <c r="S32" s="20"/>
      <c r="T32" s="20"/>
      <c r="U32" s="20"/>
      <c r="V32" s="20"/>
      <c r="W32" s="20"/>
      <c r="X32" s="20"/>
      <c r="Y32" s="20"/>
      <c r="Z32" s="20"/>
      <c r="AA32" s="40"/>
      <c r="AB32" s="20"/>
      <c r="AC32" s="20"/>
      <c r="AD32" s="20"/>
      <c r="AE32" s="20"/>
      <c r="AF32" s="20"/>
      <c r="AG32" s="20"/>
      <c r="AH32" s="20"/>
      <c r="AI32" s="20"/>
      <c r="AJ32" s="20"/>
      <c r="AK32" s="20"/>
      <c r="AL32" s="20"/>
      <c r="AM32" s="48"/>
    </row>
    <row r="33" spans="1:39">
      <c r="A33" s="11"/>
      <c r="B33" s="11" t="s">
        <v>94</v>
      </c>
      <c r="C33" s="11"/>
      <c r="D33" s="20"/>
      <c r="E33" s="20"/>
      <c r="F33" s="20"/>
      <c r="G33" s="20"/>
      <c r="H33" s="20"/>
      <c r="I33" s="20"/>
      <c r="J33" s="20"/>
      <c r="K33" s="20"/>
      <c r="L33" s="20"/>
      <c r="M33" s="20"/>
      <c r="N33" s="20"/>
      <c r="O33" s="31"/>
      <c r="P33" s="20"/>
      <c r="Q33" s="20"/>
      <c r="R33" s="20"/>
      <c r="S33" s="20"/>
      <c r="T33" s="20"/>
      <c r="U33" s="20"/>
      <c r="V33" s="20"/>
      <c r="W33" s="20"/>
      <c r="X33" s="20"/>
      <c r="Y33" s="20"/>
      <c r="Z33" s="20"/>
      <c r="AA33" s="40"/>
      <c r="AB33" s="20"/>
      <c r="AC33" s="20"/>
      <c r="AD33" s="20"/>
      <c r="AE33" s="20"/>
      <c r="AF33" s="20"/>
      <c r="AG33" s="20"/>
      <c r="AH33" s="20"/>
      <c r="AI33" s="20"/>
      <c r="AJ33" s="20"/>
      <c r="AK33" s="20"/>
      <c r="AL33" s="20"/>
      <c r="AM33" s="48"/>
    </row>
    <row r="34" spans="1:39">
      <c r="A34" s="11"/>
      <c r="B34" s="11" t="s">
        <v>95</v>
      </c>
      <c r="C34" s="11"/>
      <c r="D34" s="20"/>
      <c r="E34" s="20"/>
      <c r="F34" s="20"/>
      <c r="G34" s="20"/>
      <c r="H34" s="20"/>
      <c r="I34" s="20"/>
      <c r="J34" s="20"/>
      <c r="K34" s="20"/>
      <c r="L34" s="20"/>
      <c r="M34" s="20"/>
      <c r="N34" s="20"/>
      <c r="O34" s="31"/>
      <c r="P34" s="20"/>
      <c r="Q34" s="20"/>
      <c r="R34" s="20"/>
      <c r="S34" s="20"/>
      <c r="T34" s="20"/>
      <c r="U34" s="20"/>
      <c r="V34" s="20"/>
      <c r="W34" s="20"/>
      <c r="X34" s="20"/>
      <c r="Y34" s="20"/>
      <c r="Z34" s="20"/>
      <c r="AA34" s="40"/>
      <c r="AB34" s="20"/>
      <c r="AC34" s="20"/>
      <c r="AD34" s="20"/>
      <c r="AE34" s="20"/>
      <c r="AF34" s="20"/>
      <c r="AG34" s="20"/>
      <c r="AH34" s="20"/>
      <c r="AI34" s="20"/>
      <c r="AJ34" s="20"/>
      <c r="AK34" s="20"/>
      <c r="AL34" s="20"/>
      <c r="AM34" s="48"/>
    </row>
    <row r="35" spans="1:39">
      <c r="A35" s="11"/>
      <c r="B35" s="11" t="s">
        <v>96</v>
      </c>
      <c r="C35" s="11"/>
      <c r="D35" s="21"/>
      <c r="E35" s="21"/>
      <c r="F35" s="21"/>
      <c r="G35" s="21"/>
      <c r="H35" s="21"/>
      <c r="I35" s="21"/>
      <c r="J35" s="21"/>
      <c r="K35" s="21"/>
      <c r="L35" s="21"/>
      <c r="M35" s="21"/>
      <c r="N35" s="21"/>
      <c r="O35" s="32"/>
      <c r="P35" s="21"/>
      <c r="Q35" s="21"/>
      <c r="R35" s="21"/>
      <c r="S35" s="21"/>
      <c r="T35" s="21"/>
      <c r="U35" s="21"/>
      <c r="V35" s="21"/>
      <c r="W35" s="21"/>
      <c r="X35" s="21"/>
      <c r="Y35" s="21"/>
      <c r="Z35" s="21"/>
      <c r="AA35" s="41"/>
      <c r="AB35" s="21"/>
      <c r="AC35" s="21"/>
      <c r="AD35" s="21"/>
      <c r="AE35" s="21"/>
      <c r="AF35" s="21"/>
      <c r="AG35" s="21"/>
      <c r="AH35" s="21"/>
      <c r="AI35" s="21"/>
      <c r="AJ35" s="21"/>
      <c r="AK35" s="21"/>
      <c r="AL35" s="21"/>
      <c r="AM35" s="49"/>
    </row>
    <row r="36" spans="1:39">
      <c r="A36" s="22" t="s">
        <v>97</v>
      </c>
      <c r="B36" s="22"/>
      <c r="C36" s="22"/>
      <c r="D36" s="23">
        <f t="shared" ref="D36:AM36" si="4">SUM(D30:D35)</f>
        <v>0</v>
      </c>
      <c r="E36" s="23">
        <f t="shared" si="4"/>
        <v>0</v>
      </c>
      <c r="F36" s="23">
        <f t="shared" si="4"/>
        <v>0</v>
      </c>
      <c r="G36" s="23">
        <f t="shared" si="4"/>
        <v>0</v>
      </c>
      <c r="H36" s="23">
        <f t="shared" si="4"/>
        <v>0</v>
      </c>
      <c r="I36" s="23">
        <f t="shared" si="4"/>
        <v>0</v>
      </c>
      <c r="J36" s="23">
        <f t="shared" si="4"/>
        <v>0</v>
      </c>
      <c r="K36" s="23">
        <f t="shared" si="4"/>
        <v>0</v>
      </c>
      <c r="L36" s="23">
        <f t="shared" si="4"/>
        <v>0</v>
      </c>
      <c r="M36" s="23">
        <f t="shared" si="4"/>
        <v>0</v>
      </c>
      <c r="N36" s="23">
        <f t="shared" si="4"/>
        <v>0</v>
      </c>
      <c r="O36" s="33">
        <f t="shared" si="4"/>
        <v>0</v>
      </c>
      <c r="P36" s="23">
        <f t="shared" si="4"/>
        <v>0</v>
      </c>
      <c r="Q36" s="23">
        <f t="shared" si="4"/>
        <v>0</v>
      </c>
      <c r="R36" s="23">
        <f t="shared" si="4"/>
        <v>0</v>
      </c>
      <c r="S36" s="23">
        <f t="shared" si="4"/>
        <v>0</v>
      </c>
      <c r="T36" s="23">
        <f t="shared" si="4"/>
        <v>0</v>
      </c>
      <c r="U36" s="23">
        <f t="shared" si="4"/>
        <v>0</v>
      </c>
      <c r="V36" s="23">
        <f t="shared" si="4"/>
        <v>0</v>
      </c>
      <c r="W36" s="23">
        <f t="shared" si="4"/>
        <v>0</v>
      </c>
      <c r="X36" s="23">
        <f t="shared" si="4"/>
        <v>0</v>
      </c>
      <c r="Y36" s="23">
        <f t="shared" si="4"/>
        <v>0</v>
      </c>
      <c r="Z36" s="23">
        <f t="shared" si="4"/>
        <v>0</v>
      </c>
      <c r="AA36" s="42">
        <f t="shared" si="4"/>
        <v>0</v>
      </c>
      <c r="AB36" s="23">
        <f t="shared" si="4"/>
        <v>0</v>
      </c>
      <c r="AC36" s="23">
        <f t="shared" si="4"/>
        <v>0</v>
      </c>
      <c r="AD36" s="23">
        <f t="shared" si="4"/>
        <v>0</v>
      </c>
      <c r="AE36" s="23">
        <f t="shared" si="4"/>
        <v>0</v>
      </c>
      <c r="AF36" s="23">
        <f t="shared" si="4"/>
        <v>0</v>
      </c>
      <c r="AG36" s="23">
        <f t="shared" si="4"/>
        <v>0</v>
      </c>
      <c r="AH36" s="23">
        <f t="shared" si="4"/>
        <v>0</v>
      </c>
      <c r="AI36" s="23">
        <f t="shared" si="4"/>
        <v>0</v>
      </c>
      <c r="AJ36" s="23">
        <f t="shared" si="4"/>
        <v>0</v>
      </c>
      <c r="AK36" s="23">
        <f t="shared" si="4"/>
        <v>0</v>
      </c>
      <c r="AL36" s="23">
        <f t="shared" si="4"/>
        <v>0</v>
      </c>
      <c r="AM36" s="50">
        <f t="shared" si="4"/>
        <v>0</v>
      </c>
    </row>
    <row r="37" spans="1:39">
      <c r="A37" s="19" t="s">
        <v>98</v>
      </c>
      <c r="B37" s="11"/>
      <c r="C37" s="11"/>
      <c r="D37" s="20"/>
      <c r="E37" s="20"/>
      <c r="F37" s="20"/>
      <c r="G37" s="20"/>
      <c r="H37" s="20"/>
      <c r="I37" s="20"/>
      <c r="J37" s="20"/>
      <c r="K37" s="20"/>
      <c r="L37" s="20"/>
      <c r="M37" s="20"/>
      <c r="N37" s="20"/>
      <c r="O37" s="31"/>
      <c r="P37" s="20"/>
      <c r="Q37" s="20"/>
      <c r="R37" s="20"/>
      <c r="S37" s="20"/>
      <c r="T37" s="20"/>
      <c r="U37" s="20"/>
      <c r="V37" s="20"/>
      <c r="W37" s="20"/>
      <c r="X37" s="20"/>
      <c r="Y37" s="20"/>
      <c r="Z37" s="20"/>
      <c r="AA37" s="40"/>
      <c r="AB37" s="20"/>
      <c r="AC37" s="20"/>
      <c r="AD37" s="20"/>
      <c r="AE37" s="20"/>
      <c r="AF37" s="20"/>
      <c r="AG37" s="20"/>
      <c r="AH37" s="20"/>
      <c r="AI37" s="20"/>
      <c r="AJ37" s="20"/>
      <c r="AK37" s="20"/>
      <c r="AL37" s="20"/>
      <c r="AM37" s="48"/>
    </row>
    <row r="38" spans="1:39">
      <c r="A38" s="11"/>
      <c r="B38" s="11" t="s">
        <v>99</v>
      </c>
      <c r="C38" s="11"/>
      <c r="D38" s="20"/>
      <c r="E38" s="20"/>
      <c r="F38" s="20"/>
      <c r="G38" s="20"/>
      <c r="H38" s="20"/>
      <c r="I38" s="20"/>
      <c r="J38" s="20"/>
      <c r="K38" s="20"/>
      <c r="L38" s="20"/>
      <c r="M38" s="20"/>
      <c r="N38" s="20"/>
      <c r="O38" s="31"/>
      <c r="P38" s="20"/>
      <c r="Q38" s="20"/>
      <c r="R38" s="20"/>
      <c r="S38" s="20"/>
      <c r="T38" s="20"/>
      <c r="U38" s="20"/>
      <c r="V38" s="20"/>
      <c r="W38" s="20"/>
      <c r="X38" s="20"/>
      <c r="Y38" s="20"/>
      <c r="Z38" s="20"/>
      <c r="AA38" s="40"/>
      <c r="AB38" s="20"/>
      <c r="AC38" s="20"/>
      <c r="AD38" s="20"/>
      <c r="AE38" s="20"/>
      <c r="AF38" s="20"/>
      <c r="AG38" s="20"/>
      <c r="AH38" s="20"/>
      <c r="AI38" s="20"/>
      <c r="AJ38" s="20"/>
      <c r="AK38" s="20"/>
      <c r="AL38" s="20"/>
      <c r="AM38" s="48"/>
    </row>
    <row r="39" spans="1:39">
      <c r="A39" s="11"/>
      <c r="B39" s="11" t="s">
        <v>100</v>
      </c>
      <c r="C39" s="11"/>
      <c r="D39" s="20"/>
      <c r="E39" s="20"/>
      <c r="F39" s="20"/>
      <c r="G39" s="20"/>
      <c r="H39" s="20"/>
      <c r="I39" s="20"/>
      <c r="J39" s="20"/>
      <c r="K39" s="20"/>
      <c r="L39" s="20"/>
      <c r="M39" s="20"/>
      <c r="N39" s="20"/>
      <c r="O39" s="31"/>
      <c r="P39" s="20"/>
      <c r="Q39" s="20"/>
      <c r="R39" s="20"/>
      <c r="S39" s="20"/>
      <c r="T39" s="20"/>
      <c r="U39" s="20"/>
      <c r="V39" s="20"/>
      <c r="W39" s="20"/>
      <c r="X39" s="20"/>
      <c r="Y39" s="20"/>
      <c r="Z39" s="20"/>
      <c r="AA39" s="40"/>
      <c r="AB39" s="20"/>
      <c r="AC39" s="20"/>
      <c r="AD39" s="20"/>
      <c r="AE39" s="20"/>
      <c r="AF39" s="20"/>
      <c r="AG39" s="20"/>
      <c r="AH39" s="20"/>
      <c r="AI39" s="20"/>
      <c r="AJ39" s="20"/>
      <c r="AK39" s="20"/>
      <c r="AL39" s="20"/>
      <c r="AM39" s="48"/>
    </row>
    <row r="40" spans="1:39">
      <c r="A40" s="11"/>
      <c r="B40" s="11" t="s">
        <v>96</v>
      </c>
      <c r="C40" s="11"/>
      <c r="D40" s="20"/>
      <c r="E40" s="20"/>
      <c r="F40" s="20"/>
      <c r="G40" s="20"/>
      <c r="H40" s="20"/>
      <c r="I40" s="20"/>
      <c r="J40" s="20"/>
      <c r="K40" s="20"/>
      <c r="L40" s="20"/>
      <c r="M40" s="20"/>
      <c r="N40" s="20"/>
      <c r="O40" s="31"/>
      <c r="P40" s="20"/>
      <c r="Q40" s="20"/>
      <c r="R40" s="20"/>
      <c r="S40" s="20"/>
      <c r="T40" s="20"/>
      <c r="U40" s="20"/>
      <c r="V40" s="20"/>
      <c r="W40" s="20"/>
      <c r="X40" s="20"/>
      <c r="Y40" s="20"/>
      <c r="Z40" s="20"/>
      <c r="AA40" s="40"/>
      <c r="AB40" s="20"/>
      <c r="AC40" s="20"/>
      <c r="AD40" s="20"/>
      <c r="AE40" s="20"/>
      <c r="AF40" s="20"/>
      <c r="AG40" s="20"/>
      <c r="AH40" s="20"/>
      <c r="AI40" s="20"/>
      <c r="AJ40" s="20"/>
      <c r="AK40" s="20"/>
      <c r="AL40" s="20"/>
      <c r="AM40" s="48"/>
    </row>
    <row r="41" spans="1:39">
      <c r="A41" s="11"/>
      <c r="B41" s="11" t="s">
        <v>101</v>
      </c>
      <c r="C41" s="11"/>
      <c r="D41" s="21"/>
      <c r="E41" s="21"/>
      <c r="F41" s="21"/>
      <c r="G41" s="21"/>
      <c r="H41" s="21"/>
      <c r="I41" s="21"/>
      <c r="J41" s="21"/>
      <c r="K41" s="21"/>
      <c r="L41" s="21"/>
      <c r="M41" s="21"/>
      <c r="N41" s="21"/>
      <c r="O41" s="32"/>
      <c r="P41" s="21"/>
      <c r="Q41" s="21"/>
      <c r="R41" s="21"/>
      <c r="S41" s="21"/>
      <c r="T41" s="21"/>
      <c r="U41" s="21"/>
      <c r="V41" s="21"/>
      <c r="W41" s="21"/>
      <c r="X41" s="21"/>
      <c r="Y41" s="21"/>
      <c r="Z41" s="21"/>
      <c r="AA41" s="41"/>
      <c r="AB41" s="21"/>
      <c r="AC41" s="21"/>
      <c r="AD41" s="21"/>
      <c r="AE41" s="21"/>
      <c r="AF41" s="21"/>
      <c r="AG41" s="21"/>
      <c r="AH41" s="21"/>
      <c r="AI41" s="21"/>
      <c r="AJ41" s="21"/>
      <c r="AK41" s="21"/>
      <c r="AL41" s="21"/>
      <c r="AM41" s="49"/>
    </row>
    <row r="42" spans="1:39">
      <c r="A42" s="22" t="s">
        <v>102</v>
      </c>
      <c r="B42" s="22"/>
      <c r="C42" s="22"/>
      <c r="D42" s="23">
        <f t="shared" ref="D42:AM42" si="5">SUM(D38:D41)</f>
        <v>0</v>
      </c>
      <c r="E42" s="23">
        <f t="shared" si="5"/>
        <v>0</v>
      </c>
      <c r="F42" s="23">
        <f t="shared" si="5"/>
        <v>0</v>
      </c>
      <c r="G42" s="23">
        <f t="shared" si="5"/>
        <v>0</v>
      </c>
      <c r="H42" s="23">
        <f t="shared" si="5"/>
        <v>0</v>
      </c>
      <c r="I42" s="23">
        <f t="shared" si="5"/>
        <v>0</v>
      </c>
      <c r="J42" s="23">
        <f t="shared" si="5"/>
        <v>0</v>
      </c>
      <c r="K42" s="23">
        <f t="shared" si="5"/>
        <v>0</v>
      </c>
      <c r="L42" s="23">
        <f t="shared" si="5"/>
        <v>0</v>
      </c>
      <c r="M42" s="23">
        <f t="shared" si="5"/>
        <v>0</v>
      </c>
      <c r="N42" s="23">
        <f t="shared" si="5"/>
        <v>0</v>
      </c>
      <c r="O42" s="33">
        <f t="shared" si="5"/>
        <v>0</v>
      </c>
      <c r="P42" s="23">
        <f t="shared" si="5"/>
        <v>0</v>
      </c>
      <c r="Q42" s="23">
        <f t="shared" si="5"/>
        <v>0</v>
      </c>
      <c r="R42" s="23">
        <f t="shared" si="5"/>
        <v>0</v>
      </c>
      <c r="S42" s="23">
        <f t="shared" si="5"/>
        <v>0</v>
      </c>
      <c r="T42" s="23">
        <f t="shared" si="5"/>
        <v>0</v>
      </c>
      <c r="U42" s="23">
        <f t="shared" si="5"/>
        <v>0</v>
      </c>
      <c r="V42" s="23">
        <f t="shared" si="5"/>
        <v>0</v>
      </c>
      <c r="W42" s="23">
        <f t="shared" si="5"/>
        <v>0</v>
      </c>
      <c r="X42" s="23">
        <f t="shared" si="5"/>
        <v>0</v>
      </c>
      <c r="Y42" s="23">
        <f t="shared" si="5"/>
        <v>0</v>
      </c>
      <c r="Z42" s="23">
        <f t="shared" si="5"/>
        <v>0</v>
      </c>
      <c r="AA42" s="42">
        <f t="shared" si="5"/>
        <v>0</v>
      </c>
      <c r="AB42" s="23">
        <f t="shared" si="5"/>
        <v>0</v>
      </c>
      <c r="AC42" s="23">
        <f t="shared" si="5"/>
        <v>0</v>
      </c>
      <c r="AD42" s="23">
        <f t="shared" si="5"/>
        <v>0</v>
      </c>
      <c r="AE42" s="23">
        <f t="shared" si="5"/>
        <v>0</v>
      </c>
      <c r="AF42" s="23">
        <f t="shared" si="5"/>
        <v>0</v>
      </c>
      <c r="AG42" s="23">
        <f t="shared" si="5"/>
        <v>0</v>
      </c>
      <c r="AH42" s="23">
        <f t="shared" si="5"/>
        <v>0</v>
      </c>
      <c r="AI42" s="23">
        <f t="shared" si="5"/>
        <v>0</v>
      </c>
      <c r="AJ42" s="23">
        <f t="shared" si="5"/>
        <v>0</v>
      </c>
      <c r="AK42" s="23">
        <f t="shared" si="5"/>
        <v>0</v>
      </c>
      <c r="AL42" s="23">
        <f t="shared" si="5"/>
        <v>0</v>
      </c>
      <c r="AM42" s="50">
        <f t="shared" si="5"/>
        <v>0</v>
      </c>
    </row>
    <row r="43" spans="1:39">
      <c r="A43" s="11"/>
      <c r="B43" s="11"/>
      <c r="C43" s="11"/>
      <c r="D43" s="20"/>
      <c r="E43" s="20"/>
      <c r="F43" s="20"/>
      <c r="G43" s="20"/>
      <c r="H43" s="20"/>
      <c r="I43" s="20"/>
      <c r="J43" s="20"/>
      <c r="K43" s="20"/>
      <c r="L43" s="20"/>
      <c r="M43" s="20"/>
      <c r="N43" s="20"/>
      <c r="O43" s="31"/>
      <c r="P43" s="20"/>
      <c r="Q43" s="20"/>
      <c r="R43" s="20"/>
      <c r="S43" s="20"/>
      <c r="T43" s="20"/>
      <c r="U43" s="20"/>
      <c r="V43" s="20"/>
      <c r="W43" s="20"/>
      <c r="X43" s="20"/>
      <c r="Y43" s="20"/>
      <c r="Z43" s="20"/>
      <c r="AA43" s="40"/>
      <c r="AB43" s="20"/>
      <c r="AC43" s="20"/>
      <c r="AD43" s="20"/>
      <c r="AE43" s="20"/>
      <c r="AF43" s="20"/>
      <c r="AG43" s="20"/>
      <c r="AH43" s="20"/>
      <c r="AI43" s="20"/>
      <c r="AJ43" s="20"/>
      <c r="AK43" s="20"/>
      <c r="AL43" s="20"/>
      <c r="AM43" s="48"/>
    </row>
    <row r="44" spans="1:39">
      <c r="A44" s="11"/>
      <c r="B44" s="11"/>
      <c r="C44" s="11" t="s">
        <v>103</v>
      </c>
      <c r="D44" s="24">
        <f t="shared" ref="D44:AM44" si="6">D12-D28-D36+D42</f>
        <v>40</v>
      </c>
      <c r="E44" s="25">
        <f t="shared" si="6"/>
        <v>190</v>
      </c>
      <c r="F44" s="25">
        <f t="shared" si="6"/>
        <v>325</v>
      </c>
      <c r="G44" s="25">
        <f t="shared" si="6"/>
        <v>325</v>
      </c>
      <c r="H44" s="25">
        <f t="shared" si="6"/>
        <v>360</v>
      </c>
      <c r="I44" s="25">
        <f t="shared" si="6"/>
        <v>325</v>
      </c>
      <c r="J44" s="25">
        <f t="shared" si="6"/>
        <v>380</v>
      </c>
      <c r="K44" s="25">
        <f t="shared" si="6"/>
        <v>415</v>
      </c>
      <c r="L44" s="25">
        <f t="shared" si="6"/>
        <v>395</v>
      </c>
      <c r="M44" s="25">
        <f t="shared" si="6"/>
        <v>550</v>
      </c>
      <c r="N44" s="25">
        <f t="shared" si="6"/>
        <v>670</v>
      </c>
      <c r="O44" s="34">
        <f t="shared" si="6"/>
        <v>565</v>
      </c>
      <c r="P44" s="25">
        <f t="shared" si="6"/>
        <v>730</v>
      </c>
      <c r="Q44" s="25">
        <f t="shared" si="6"/>
        <v>680</v>
      </c>
      <c r="R44" s="25">
        <f t="shared" si="6"/>
        <v>740</v>
      </c>
      <c r="S44" s="25">
        <f t="shared" si="6"/>
        <v>800</v>
      </c>
      <c r="T44" s="25">
        <f t="shared" si="6"/>
        <v>750</v>
      </c>
      <c r="U44" s="25">
        <f t="shared" si="6"/>
        <v>960</v>
      </c>
      <c r="V44" s="25">
        <f t="shared" si="6"/>
        <v>900</v>
      </c>
      <c r="W44" s="25">
        <f t="shared" si="6"/>
        <v>910</v>
      </c>
      <c r="X44" s="25">
        <f t="shared" si="6"/>
        <v>1080</v>
      </c>
      <c r="Y44" s="25">
        <f t="shared" si="6"/>
        <v>1140</v>
      </c>
      <c r="Z44" s="25">
        <f t="shared" si="6"/>
        <v>1340</v>
      </c>
      <c r="AA44" s="43">
        <f t="shared" si="6"/>
        <v>1300</v>
      </c>
      <c r="AB44" s="25">
        <f t="shared" si="6"/>
        <v>1540</v>
      </c>
      <c r="AC44" s="25">
        <f t="shared" si="6"/>
        <v>1485</v>
      </c>
      <c r="AD44" s="25">
        <f t="shared" si="6"/>
        <v>1725</v>
      </c>
      <c r="AE44" s="25">
        <f t="shared" si="6"/>
        <v>1775</v>
      </c>
      <c r="AF44" s="25">
        <f t="shared" si="6"/>
        <v>1925</v>
      </c>
      <c r="AG44" s="25">
        <f t="shared" si="6"/>
        <v>2070</v>
      </c>
      <c r="AH44" s="25">
        <f t="shared" si="6"/>
        <v>2500</v>
      </c>
      <c r="AI44" s="25">
        <f t="shared" si="6"/>
        <v>2650</v>
      </c>
      <c r="AJ44" s="25">
        <f t="shared" si="6"/>
        <v>2750</v>
      </c>
      <c r="AK44" s="25">
        <f t="shared" si="6"/>
        <v>2745</v>
      </c>
      <c r="AL44" s="25">
        <f t="shared" si="6"/>
        <v>2595</v>
      </c>
      <c r="AM44" s="51">
        <f t="shared" si="6"/>
        <v>3035</v>
      </c>
    </row>
    <row r="45" spans="1:39">
      <c r="A45" s="11"/>
      <c r="B45" s="11"/>
      <c r="C45" s="11"/>
      <c r="D45" s="20"/>
      <c r="E45" s="20"/>
      <c r="F45" s="20"/>
      <c r="G45" s="20"/>
      <c r="H45" s="20"/>
      <c r="I45" s="20"/>
      <c r="J45" s="20"/>
      <c r="K45" s="20"/>
      <c r="L45" s="20"/>
      <c r="M45" s="20"/>
      <c r="N45" s="20"/>
      <c r="O45" s="31"/>
      <c r="P45" s="20"/>
      <c r="Q45" s="20"/>
      <c r="R45" s="20"/>
      <c r="S45" s="20"/>
      <c r="T45" s="20"/>
      <c r="U45" s="20"/>
      <c r="V45" s="20"/>
      <c r="W45" s="20"/>
      <c r="X45" s="20"/>
      <c r="Y45" s="20"/>
      <c r="Z45" s="20"/>
      <c r="AA45" s="40"/>
      <c r="AB45" s="20"/>
      <c r="AC45" s="20"/>
      <c r="AD45" s="20"/>
      <c r="AE45" s="20"/>
      <c r="AF45" s="20"/>
      <c r="AG45" s="20"/>
      <c r="AH45" s="20"/>
      <c r="AI45" s="20"/>
      <c r="AJ45" s="20"/>
      <c r="AK45" s="20"/>
      <c r="AL45" s="20"/>
      <c r="AM45" s="48"/>
    </row>
    <row r="46" ht="16.25" spans="1:39">
      <c r="A46" s="11"/>
      <c r="B46" s="11"/>
      <c r="C46" s="22" t="s">
        <v>104</v>
      </c>
      <c r="D46" s="26">
        <f t="shared" ref="D46:AM46" si="7">D4+D44</f>
        <v>40</v>
      </c>
      <c r="E46" s="26">
        <f t="shared" si="7"/>
        <v>230</v>
      </c>
      <c r="F46" s="26">
        <f t="shared" si="7"/>
        <v>555</v>
      </c>
      <c r="G46" s="26">
        <f t="shared" si="7"/>
        <v>880</v>
      </c>
      <c r="H46" s="26">
        <f t="shared" si="7"/>
        <v>1240</v>
      </c>
      <c r="I46" s="35">
        <f t="shared" si="7"/>
        <v>1565</v>
      </c>
      <c r="J46" s="35">
        <f t="shared" si="7"/>
        <v>1945</v>
      </c>
      <c r="K46" s="35">
        <f t="shared" si="7"/>
        <v>2360</v>
      </c>
      <c r="L46" s="35">
        <f t="shared" si="7"/>
        <v>2755</v>
      </c>
      <c r="M46" s="35">
        <f t="shared" si="7"/>
        <v>3305</v>
      </c>
      <c r="N46" s="35">
        <f t="shared" si="7"/>
        <v>3975</v>
      </c>
      <c r="O46" s="36">
        <f t="shared" si="7"/>
        <v>4540</v>
      </c>
      <c r="P46" s="35">
        <f t="shared" si="7"/>
        <v>5270</v>
      </c>
      <c r="Q46" s="35">
        <f t="shared" si="7"/>
        <v>5950</v>
      </c>
      <c r="R46" s="35">
        <f t="shared" si="7"/>
        <v>6690</v>
      </c>
      <c r="S46" s="35">
        <f t="shared" si="7"/>
        <v>7490</v>
      </c>
      <c r="T46" s="35">
        <f t="shared" si="7"/>
        <v>8240</v>
      </c>
      <c r="U46" s="35">
        <f t="shared" si="7"/>
        <v>9200</v>
      </c>
      <c r="V46" s="35">
        <f t="shared" si="7"/>
        <v>10100</v>
      </c>
      <c r="W46" s="35">
        <f t="shared" si="7"/>
        <v>11010</v>
      </c>
      <c r="X46" s="35">
        <f t="shared" si="7"/>
        <v>12090</v>
      </c>
      <c r="Y46" s="35">
        <f t="shared" si="7"/>
        <v>13230</v>
      </c>
      <c r="Z46" s="35">
        <f t="shared" si="7"/>
        <v>14570</v>
      </c>
      <c r="AA46" s="44">
        <f t="shared" si="7"/>
        <v>15870</v>
      </c>
      <c r="AB46" s="35">
        <f t="shared" si="7"/>
        <v>17410</v>
      </c>
      <c r="AC46" s="35">
        <f t="shared" si="7"/>
        <v>18895</v>
      </c>
      <c r="AD46" s="35">
        <f t="shared" si="7"/>
        <v>20620</v>
      </c>
      <c r="AE46" s="35">
        <f t="shared" si="7"/>
        <v>22395</v>
      </c>
      <c r="AF46" s="35">
        <f t="shared" si="7"/>
        <v>24320</v>
      </c>
      <c r="AG46" s="35">
        <f t="shared" si="7"/>
        <v>26390</v>
      </c>
      <c r="AH46" s="35">
        <f t="shared" si="7"/>
        <v>28890</v>
      </c>
      <c r="AI46" s="35">
        <f t="shared" si="7"/>
        <v>31540</v>
      </c>
      <c r="AJ46" s="35">
        <f t="shared" si="7"/>
        <v>34290</v>
      </c>
      <c r="AK46" s="35">
        <f t="shared" si="7"/>
        <v>37035</v>
      </c>
      <c r="AL46" s="35">
        <f t="shared" si="7"/>
        <v>39630</v>
      </c>
      <c r="AM46" s="52">
        <f t="shared" si="7"/>
        <v>42665</v>
      </c>
    </row>
    <row r="47" ht="17" spans="1:39">
      <c r="A47" s="11"/>
      <c r="B47" s="11"/>
      <c r="C47" s="11"/>
      <c r="D47" s="27"/>
      <c r="E47" s="27"/>
      <c r="F47" s="27"/>
      <c r="G47" s="27"/>
      <c r="H47" s="27"/>
      <c r="I47" s="27"/>
      <c r="J47" s="27"/>
      <c r="K47" s="27"/>
      <c r="L47" s="27"/>
      <c r="M47" s="27"/>
      <c r="N47" s="27"/>
      <c r="O47" s="37"/>
      <c r="P47" s="27"/>
      <c r="Q47" s="27"/>
      <c r="R47" s="27"/>
      <c r="S47" s="27"/>
      <c r="T47" s="27"/>
      <c r="U47" s="27"/>
      <c r="V47" s="27"/>
      <c r="W47" s="27"/>
      <c r="X47" s="27"/>
      <c r="Y47" s="27"/>
      <c r="Z47" s="27"/>
      <c r="AA47" s="45"/>
      <c r="AB47" s="27"/>
      <c r="AC47" s="27"/>
      <c r="AD47" s="27"/>
      <c r="AE47" s="27"/>
      <c r="AF47" s="27"/>
      <c r="AG47" s="27"/>
      <c r="AH47" s="27"/>
      <c r="AI47" s="27"/>
      <c r="AJ47" s="27"/>
      <c r="AK47" s="27"/>
      <c r="AL47" s="27"/>
      <c r="AM47" s="53"/>
    </row>
    <row r="48" ht="16.25" spans="1:39">
      <c r="A48" s="11"/>
      <c r="B48" s="22" t="s">
        <v>105</v>
      </c>
      <c r="C48" s="28"/>
      <c r="D48" s="11"/>
      <c r="E48" s="27"/>
      <c r="F48" s="27"/>
      <c r="G48" s="27"/>
      <c r="H48" s="27"/>
      <c r="I48" s="27"/>
      <c r="J48" s="27"/>
      <c r="K48" s="27"/>
      <c r="L48" s="27"/>
      <c r="M48" s="27"/>
      <c r="N48" s="27"/>
      <c r="O48" s="37"/>
      <c r="P48" s="11"/>
      <c r="Q48" s="27"/>
      <c r="R48" s="27"/>
      <c r="S48" s="27"/>
      <c r="T48" s="27"/>
      <c r="U48" s="27"/>
      <c r="V48" s="27"/>
      <c r="W48" s="27"/>
      <c r="X48" s="27"/>
      <c r="Y48" s="27"/>
      <c r="Z48" s="27"/>
      <c r="AA48" s="45"/>
      <c r="AB48" s="11"/>
      <c r="AC48" s="27"/>
      <c r="AD48" s="27"/>
      <c r="AE48" s="27"/>
      <c r="AF48" s="27"/>
      <c r="AG48" s="27"/>
      <c r="AH48" s="27"/>
      <c r="AI48" s="27"/>
      <c r="AJ48" s="27"/>
      <c r="AK48" s="27"/>
      <c r="AL48" s="27"/>
      <c r="AM48" s="53"/>
    </row>
    <row r="49" spans="1:27">
      <c r="A49" s="11"/>
      <c r="B49" s="11"/>
      <c r="C49" s="11"/>
      <c r="D49" s="27"/>
      <c r="E49" s="27"/>
      <c r="F49" s="27"/>
      <c r="G49" s="27"/>
      <c r="H49" s="27"/>
      <c r="I49" s="27"/>
      <c r="J49" s="27"/>
      <c r="K49" s="27"/>
      <c r="L49" s="27"/>
      <c r="M49" s="27"/>
      <c r="N49" s="27"/>
      <c r="O49" s="37"/>
      <c r="P49" s="27"/>
      <c r="Q49" s="27"/>
      <c r="R49" s="27"/>
      <c r="S49" s="27"/>
      <c r="T49" s="27"/>
      <c r="U49" s="27"/>
      <c r="V49" s="27"/>
      <c r="W49" s="27"/>
      <c r="X49" s="27"/>
      <c r="Y49" s="27"/>
      <c r="Z49" s="27"/>
      <c r="AA49" s="45"/>
    </row>
    <row r="50" spans="1:27">
      <c r="A50" s="11"/>
      <c r="B50" s="11"/>
      <c r="C50" s="11" t="s">
        <v>106</v>
      </c>
      <c r="D50" s="27"/>
      <c r="E50" s="27"/>
      <c r="F50" s="27"/>
      <c r="G50" s="27"/>
      <c r="H50" s="27">
        <f t="shared" ref="H50:S50" si="8">H12-H28</f>
        <v>360</v>
      </c>
      <c r="I50" s="27">
        <f t="shared" si="8"/>
        <v>325</v>
      </c>
      <c r="J50" s="27">
        <f t="shared" si="8"/>
        <v>380</v>
      </c>
      <c r="K50" s="27">
        <f t="shared" si="8"/>
        <v>415</v>
      </c>
      <c r="L50" s="27">
        <f t="shared" si="8"/>
        <v>395</v>
      </c>
      <c r="M50" s="27">
        <f t="shared" si="8"/>
        <v>550</v>
      </c>
      <c r="N50" s="27">
        <f t="shared" si="8"/>
        <v>670</v>
      </c>
      <c r="O50" s="37">
        <f t="shared" si="8"/>
        <v>565</v>
      </c>
      <c r="P50" s="27">
        <f t="shared" si="8"/>
        <v>730</v>
      </c>
      <c r="Q50" s="27">
        <f t="shared" si="8"/>
        <v>680</v>
      </c>
      <c r="R50" s="27">
        <f t="shared" si="8"/>
        <v>740</v>
      </c>
      <c r="S50" s="27">
        <f t="shared" si="8"/>
        <v>800</v>
      </c>
      <c r="T50" s="27">
        <f t="shared" ref="T50:AA50" si="9">T12-T28</f>
        <v>750</v>
      </c>
      <c r="U50" s="27">
        <f t="shared" si="9"/>
        <v>960</v>
      </c>
      <c r="V50" s="27">
        <f t="shared" si="9"/>
        <v>900</v>
      </c>
      <c r="W50" s="27">
        <f t="shared" si="9"/>
        <v>910</v>
      </c>
      <c r="X50" s="27">
        <f t="shared" si="9"/>
        <v>1080</v>
      </c>
      <c r="Y50" s="27">
        <f t="shared" si="9"/>
        <v>1140</v>
      </c>
      <c r="Z50" s="27">
        <f t="shared" si="9"/>
        <v>1340</v>
      </c>
      <c r="AA50" s="45">
        <f t="shared" si="9"/>
        <v>1300</v>
      </c>
    </row>
    <row r="51" spans="1:27">
      <c r="A51" s="11"/>
      <c r="B51" s="11"/>
      <c r="C51" s="11"/>
      <c r="D51" s="27"/>
      <c r="E51" s="27"/>
      <c r="F51" s="27"/>
      <c r="G51" s="27"/>
      <c r="H51" s="27"/>
      <c r="I51" s="27"/>
      <c r="J51" s="27"/>
      <c r="K51" s="27"/>
      <c r="L51" s="27"/>
      <c r="M51" s="27"/>
      <c r="N51" s="27"/>
      <c r="O51" s="27"/>
      <c r="P51" s="27"/>
      <c r="Q51" s="27"/>
      <c r="R51" s="27"/>
      <c r="S51" s="27"/>
      <c r="T51" s="27"/>
      <c r="U51" s="27"/>
      <c r="V51" s="27"/>
      <c r="W51" s="27"/>
      <c r="X51" s="27"/>
      <c r="Y51" s="27"/>
      <c r="Z51" s="27"/>
      <c r="AA51" s="27"/>
    </row>
    <row r="52" spans="1:27">
      <c r="A52" s="11"/>
      <c r="B52" s="11"/>
      <c r="C52" s="11"/>
      <c r="D52" s="27"/>
      <c r="E52" s="27"/>
      <c r="F52" s="27"/>
      <c r="G52" s="27"/>
      <c r="H52" s="27"/>
      <c r="I52" s="27"/>
      <c r="J52" s="27"/>
      <c r="K52" s="27"/>
      <c r="L52" s="27"/>
      <c r="M52" s="27"/>
      <c r="N52" s="27"/>
      <c r="O52" s="27"/>
      <c r="P52" s="27"/>
      <c r="Q52" s="27"/>
      <c r="R52" s="27"/>
      <c r="S52" s="27"/>
      <c r="T52" s="27"/>
      <c r="U52" s="27"/>
      <c r="V52" s="27"/>
      <c r="W52" s="27"/>
      <c r="X52" s="27"/>
      <c r="Y52" s="27"/>
      <c r="Z52" s="27"/>
      <c r="AA52" s="27"/>
    </row>
  </sheetData>
  <mergeCells count="5">
    <mergeCell ref="A4:C4"/>
    <mergeCell ref="A12:C12"/>
    <mergeCell ref="A28:C28"/>
    <mergeCell ref="A36:C36"/>
    <mergeCell ref="A42:C42"/>
  </mergeCells>
  <conditionalFormatting sqref="D46:O46">
    <cfRule type="cellIs" dxfId="0" priority="3" operator="lessThan">
      <formula>$C$46</formula>
    </cfRule>
  </conditionalFormatting>
  <conditionalFormatting sqref="P46:AA46">
    <cfRule type="cellIs" dxfId="0" priority="2" operator="lessThan">
      <formula>$C$46</formula>
    </cfRule>
  </conditionalFormatting>
  <conditionalFormatting sqref="AB46:AM46">
    <cfRule type="cellIs" dxfId="0" priority="1" operator="lessThan">
      <formula>$C$46</formula>
    </cfRule>
  </conditionalFormatting>
  <pageMargins left="0.7" right="0.7" top="0.75" bottom="0.75" header="0.3" footer="0.3"/>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workbookViewId="0">
      <selection activeCell="G8" sqref="G8"/>
    </sheetView>
  </sheetViews>
  <sheetFormatPr defaultColWidth="10.6666666666667" defaultRowHeight="15.5" outlineLevelCol="5"/>
  <cols>
    <col min="1" max="1" width="19.5" customWidth="1"/>
    <col min="4" max="4" width="19.5833333333333" customWidth="1"/>
  </cols>
  <sheetData>
    <row r="1" spans="1:1">
      <c r="A1" t="s">
        <v>107</v>
      </c>
    </row>
    <row r="3" spans="1:6">
      <c r="A3" s="1"/>
      <c r="B3" s="2" t="s">
        <v>108</v>
      </c>
      <c r="D3" s="3"/>
      <c r="E3" s="3" t="s">
        <v>109</v>
      </c>
      <c r="F3" s="3"/>
    </row>
    <row r="4" spans="1:6">
      <c r="A4" s="1" t="s">
        <v>110</v>
      </c>
      <c r="B4" s="2"/>
      <c r="D4" s="4" t="s">
        <v>111</v>
      </c>
      <c r="E4" s="3"/>
      <c r="F4" s="3"/>
    </row>
    <row r="5" spans="1:6">
      <c r="A5" s="2"/>
      <c r="B5" s="2"/>
      <c r="D5" s="3"/>
      <c r="E5" s="3"/>
      <c r="F5" s="3"/>
    </row>
    <row r="6" spans="1:6">
      <c r="A6" s="2" t="s">
        <v>112</v>
      </c>
      <c r="B6" s="2">
        <v>4000</v>
      </c>
      <c r="D6" s="3" t="s">
        <v>113</v>
      </c>
      <c r="E6" s="3"/>
      <c r="F6" s="3">
        <v>2000</v>
      </c>
    </row>
    <row r="7" spans="1:6">
      <c r="A7" s="2" t="s">
        <v>114</v>
      </c>
      <c r="B7" s="2">
        <v>2000</v>
      </c>
      <c r="D7" s="3"/>
      <c r="E7" s="3"/>
      <c r="F7" s="3"/>
    </row>
    <row r="8" spans="1:6">
      <c r="A8" s="2"/>
      <c r="B8" s="2"/>
      <c r="D8" s="3"/>
      <c r="E8" s="3"/>
      <c r="F8" s="3"/>
    </row>
    <row r="9" spans="1:6">
      <c r="A9" s="1" t="s">
        <v>115</v>
      </c>
      <c r="B9" s="2"/>
      <c r="D9" s="5" t="s">
        <v>116</v>
      </c>
      <c r="E9" s="3"/>
      <c r="F9" s="3">
        <v>0</v>
      </c>
    </row>
    <row r="10" spans="1:6">
      <c r="A10" s="2"/>
      <c r="B10" s="2"/>
      <c r="D10" s="3"/>
      <c r="E10" s="3"/>
      <c r="F10" s="3"/>
    </row>
    <row r="11" spans="1:6">
      <c r="A11" s="2" t="s">
        <v>117</v>
      </c>
      <c r="B11" s="2">
        <v>2000</v>
      </c>
      <c r="D11" s="4" t="s">
        <v>118</v>
      </c>
      <c r="E11" s="3"/>
      <c r="F11" s="3">
        <f>F6</f>
        <v>2000</v>
      </c>
    </row>
    <row r="12" spans="1:6">
      <c r="A12" s="2" t="s">
        <v>119</v>
      </c>
      <c r="B12" s="2">
        <v>1000</v>
      </c>
      <c r="D12" s="3"/>
      <c r="E12" s="3"/>
      <c r="F12" s="3"/>
    </row>
    <row r="13" spans="1:6">
      <c r="A13" s="2" t="s">
        <v>120</v>
      </c>
      <c r="B13" s="2">
        <v>400</v>
      </c>
      <c r="D13" s="4" t="s">
        <v>121</v>
      </c>
      <c r="E13" s="3"/>
      <c r="F13" s="3"/>
    </row>
    <row r="14" spans="1:6">
      <c r="A14" s="2" t="s">
        <v>122</v>
      </c>
      <c r="B14" s="2">
        <v>1000</v>
      </c>
      <c r="D14" s="3"/>
      <c r="E14" s="3"/>
      <c r="F14" s="3"/>
    </row>
    <row r="15" spans="1:6">
      <c r="A15" s="2"/>
      <c r="B15" s="2"/>
      <c r="D15" s="3" t="s">
        <v>123</v>
      </c>
      <c r="E15" s="3"/>
      <c r="F15" s="3">
        <v>1660</v>
      </c>
    </row>
    <row r="16" spans="1:6">
      <c r="A16" s="1" t="s">
        <v>124</v>
      </c>
      <c r="B16" s="6">
        <f>SUM(B6:B14)</f>
        <v>10400</v>
      </c>
      <c r="D16" s="3" t="s">
        <v>121</v>
      </c>
      <c r="E16" s="3"/>
      <c r="F16" s="3">
        <v>4740</v>
      </c>
    </row>
    <row r="17" spans="4:6">
      <c r="D17" s="3"/>
      <c r="E17" s="3"/>
      <c r="F17" s="3"/>
    </row>
    <row r="18" spans="4:6">
      <c r="D18" s="3" t="s">
        <v>118</v>
      </c>
      <c r="E18" s="3"/>
      <c r="F18" s="7">
        <f>SUM(F6:F16)</f>
        <v>10400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Start Up Costs </vt:lpstr>
      <vt:lpstr>Income Statement Year 1 </vt:lpstr>
      <vt:lpstr>Income Statement Year 2 </vt:lpstr>
      <vt:lpstr>Income Statement Year 3</vt:lpstr>
      <vt:lpstr>Cash Flow </vt:lpstr>
      <vt:lpstr>Balance Sheet Year 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Palak</cp:lastModifiedBy>
  <dcterms:created xsi:type="dcterms:W3CDTF">2022-03-19T15:50:00Z</dcterms:created>
  <dcterms:modified xsi:type="dcterms:W3CDTF">2024-03-21T03:37:10Z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1033-12.2.0.13489</vt:lpwstr>
  </property>
  <property fmtid="{D5CDD505-2E9C-101B-9397-08002B2CF9AE}" pid="3" name="ICV">
    <vt:lpwstr>B0AAAE8DAEC94CF7861A53871A6A1316_13</vt:lpwstr>
  </property>
</Properties>
</file>